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DA1D2BD-BD6A-48A0-8310-726F1870F55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3" i="371" l="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N16" i="431"/>
  <c r="O13" i="431"/>
  <c r="P10" i="431"/>
  <c r="M13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N10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N18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P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O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M19" i="431"/>
  <c r="Q15" i="431"/>
  <c r="K19" i="431"/>
  <c r="Q18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1" i="431"/>
  <c r="P18" i="431"/>
  <c r="L16" i="431"/>
  <c r="S14" i="431" l="1"/>
  <c r="R14" i="431"/>
  <c r="S18" i="431"/>
  <c r="R18" i="431"/>
  <c r="S15" i="431"/>
  <c r="R15" i="431"/>
  <c r="R13" i="431"/>
  <c r="S13" i="431"/>
  <c r="R12" i="431"/>
  <c r="S12" i="431"/>
  <c r="S19" i="431"/>
  <c r="R19" i="431"/>
  <c r="R11" i="431"/>
  <c r="S11" i="431"/>
  <c r="S10" i="431"/>
  <c r="R10" i="431"/>
  <c r="R17" i="431"/>
  <c r="S17" i="431"/>
  <c r="R9" i="431"/>
  <c r="S9" i="431"/>
  <c r="R16" i="431"/>
  <c r="S16" i="431"/>
  <c r="A19" i="414"/>
  <c r="C8" i="431"/>
  <c r="H8" i="431"/>
  <c r="L8" i="431"/>
  <c r="I8" i="431"/>
  <c r="Q8" i="431"/>
  <c r="K8" i="431"/>
  <c r="D8" i="431"/>
  <c r="J8" i="431"/>
  <c r="G8" i="431"/>
  <c r="M8" i="431"/>
  <c r="F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C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<sst xmlns="http://schemas.openxmlformats.org/spreadsheetml/2006/main" count="28424" uniqueCount="5740">
  <si>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</si>
  <si>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</si>
  <si>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</si>
  <si>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</si>
  <si>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</si>
  <si>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</si>
  <si>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</si>
  <si>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</si>
  <si>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</si>
  <si>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</si>
  <si>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</si>
  <si>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</si>
  <si>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</si>
  <si>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</si>
  <si>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</si>
  <si>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</si>
  <si>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</si>
  <si>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</si>
  <si>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</si>
  <si>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</si>
  <si>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</si>
  <si>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</si>
  <si>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</si>
  <si>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</si>
  <si>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</si>
  <si>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</si>
  <si>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</si>
  <si>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</si>
  <si>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</si>
  <si>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</si>
  <si>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</si>
  <si>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</si>
  <si>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</si>
  <si>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</si>
  <si>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</si>
  <si>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</si>
  <si>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</si>
  <si>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</si>
  <si>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</si>
  <si>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</si>
  <si>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</si>
  <si>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</si>
  <si>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</si>
  <si>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</si>
  <si>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</si>
  <si>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</si>
  <si>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</si>
  <si>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</si>
  <si>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</si>
  <si>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</si>
  <si>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</si>
  <si>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</si>
  <si>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</si>
  <si>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</si>
  <si>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</si>
  <si>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</si>
  <si>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</si>
  <si>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</si>
  <si>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</si>
  <si>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</si>
  <si>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</si>
  <si>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</si>
  <si>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</si>
  <si>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</si>
  <si>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</si>
  <si>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</si>
  <si>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</si>
  <si>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</si>
  <si>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</si>
  <si>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</si>
  <si>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</si>
  <si>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</si>
  <si>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</si>
  <si>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</si>
  <si>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</si>
  <si>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</si>
  <si>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</si>
  <si>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</si>
  <si>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</si>
  <si>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</si>
  <si>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</si>
  <si>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</si>
  <si>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</si>
  <si>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</si>
  <si>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</si>
  <si>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</si>
  <si>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</si>
  <si>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</si>
  <si>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</si>
  <si>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</si>
  <si>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</si>
  <si>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</si>
  <si>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</si>
  <si>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</si>
  <si>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</si>
  <si>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</si>
  <si>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</si>
  <si>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</si>
  <si>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</si>
  <si>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</si>
  <si>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</si>
  <si>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</si>
  <si>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</si>
  <si>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</si>
  <si>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</si>
  <si>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</si>
  <si>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</si>
  <si>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</si>
  <si>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</si>
  <si>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</si>
  <si>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</si>
  <si>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</si>
  <si>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</si>
  <si>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</si>
  <si>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</si>
  <si>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</si>
  <si>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</si>
  <si>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</si>
  <si>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</si>
  <si>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</si>
  <si>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</si>
  <si>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</si>
  <si>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</si>
  <si>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</si>
  <si>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</si>
  <si>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</si>
  <si>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</si>
  <si>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</si>
  <si>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</si>
  <si>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</si>
  <si>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</si>
  <si>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</si>
  <si>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</si>
  <si>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</si>
  <si>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</si>
  <si>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</si>
  <si>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</si>
  <si>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</si>
  <si>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</si>
  <si>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</si>
  <si>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</si>
  <si>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</si>
  <si>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</si>
  <si>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</si>
  <si>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</si>
  <si>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</si>
  <si>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</si>
  <si>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</si>
  <si>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</si>
  <si>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</si>
  <si>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</si>
  <si>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</si>
  <si>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</si>
  <si>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</si>
  <si>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</si>
  <si>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</si>
  <si>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</si>
  <si>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</si>
  <si>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</si>
  <si>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</si>
  <si>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</si>
  <si>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</si>
  <si>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</si>
  <si>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</si>
  <si>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</si>
  <si>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</si>
  <si>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</si>
  <si>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</si>
  <si>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</si>
  <si>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</si>
  <si>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</si>
  <si>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</si>
  <si>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</si>
  <si>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</si>
  <si>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</si>
  <si>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</si>
  <si>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</si>
  <si>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</si>
  <si>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</si>
  <si>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</si>
  <si>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</si>
  <si>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</si>
  <si>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</si>
  <si>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</si>
  <si>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</si>
  <si>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</si>
  <si>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</si>
  <si>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</si>
  <si>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</si>
  <si>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</si>
  <si>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</si>
  <si>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</si>
  <si>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</si>
  <si>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</si>
  <si>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</si>
  <si>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</si>
  <si>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</si>
  <si>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</si>
  <si>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</si>
  <si>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</si>
  <si>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</si>
  <si>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</si>
  <si>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</si>
  <si>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</si>
  <si>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</si>
  <si>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</si>
  <si>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</si>
  <si>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</si>
  <si>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</si>
  <si>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</si>
  <si>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</si>
  <si>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</si>
  <si>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</si>
  <si>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</si>
  <si>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</si>
  <si>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</si>
  <si>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</si>
  <si>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</si>
  <si>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</si>
  <si>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</si>
  <si>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</si>
  <si>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</si>
  <si>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</si>
  <si>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</si>
  <si>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</si>
  <si>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</si>
  <si>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</si>
  <si>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</si>
  <si>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</si>
  <si>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</si>
  <si>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</si>
  <si>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</si>
  <si>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</si>
  <si>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</si>
  <si>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</si>
  <si>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</si>
  <si>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</si>
  <si>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</si>
  <si>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</si>
  <si>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</si>
  <si>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</si>
  <si>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</si>
  <si>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</si>
  <si>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</si>
  <si>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</si>
  <si>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</si>
  <si>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</si>
  <si>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</si>
  <si>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</si>
  <si>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</si>
  <si>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</si>
  <si>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</si>
  <si>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</si>
  <si>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</si>
  <si>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</si>
  <si>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</si>
  <si>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</si>
  <si>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</si>
  <si>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</si>
  <si>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</si>
  <si>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</si>
  <si>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</si>
  <si>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</si>
  <si>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</si>
  <si>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</si>
  <si>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</si>
  <si>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</si>
  <si>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</si>
  <si>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</si>
  <si>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</si>
  <si>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</si>
  <si>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</si>
  <si>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</si>
  <si>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</si>
  <si>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</si>
  <si>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</si>
  <si>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</si>
  <si>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</si>
  <si>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</si>
  <si>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</si>
  <si>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</si>
  <si>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</si>
  <si>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</si>
  <si>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</si>
  <si>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</si>
  <si>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</si>
  <si>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</si>
  <si>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</si>
  <si>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</si>
  <si>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</si>
  <si>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</si>
  <si>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</si>
  <si>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</si>
  <si>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</si>
  <si>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</si>
  <si>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</si>
  <si>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</si>
  <si>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</si>
  <si>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</si>
  <si>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</si>
  <si>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</si>
  <si>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</si>
  <si>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</si>
  <si>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</si>
  <si>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</si>
  <si>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</si>
  <si>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</si>
  <si>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</si>
  <si>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</si>
  <si>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</si>
  <si>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</si>
  <si>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</si>
  <si>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</si>
  <si>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</si>
  <si>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</si>
  <si>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</si>
  <si>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</si>
  <si>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</si>
  <si>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</si>
  <si>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</si>
  <si>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</si>
  <si>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</si>
  <si>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</si>
  <si>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</si>
  <si>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</si>
  <si>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</si>
  <si>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</si>
  <si>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</si>
  <si>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</si>
  <si>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</si>
  <si>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</si>
  <si>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</si>
  <si>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</si>
  <si>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</si>
  <si>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</si>
  <si>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</si>
  <si>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</si>
  <si>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</si>
  <si>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</si>
  <si>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</si>
  <si>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</si>
  <si>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</si>
  <si>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</si>
  <si>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</si>
  <si>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</si>
  <si>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</si>
  <si>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</si>
  <si>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</si>
  <si>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</si>
  <si>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</si>
  <si>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</si>
  <si>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</si>
  <si>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</si>
  <si>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</si>
  <si>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</si>
  <si>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</si>
  <si>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</si>
  <si>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</si>
  <si>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</si>
  <si>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</si>
  <si>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</si>
  <si>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</si>
  <si>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</si>
  <si>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</si>
  <si>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</si>
  <si>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</si>
  <si>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</si>
  <si>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</si>
  <si>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</si>
  <si>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</si>
  <si>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</si>
  <si>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</si>
  <si>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</si>
  <si>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</si>
  <si>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</si>
  <si>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</si>
  <si>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</si>
  <si>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</si>
  <si>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</si>
  <si>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</si>
  <si>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</si>
  <si>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</si>
  <si>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</si>
  <si>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</si>
  <si>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</si>
  <si>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</si>
  <si>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</si>
  <si>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</si>
  <si>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</si>
  <si>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</si>
  <si>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</si>
  <si>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</si>
  <si>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</si>
  <si>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</si>
  <si>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</si>
  <si>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</si>
  <si>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</si>
  <si>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</si>
  <si>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</si>
  <si>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</si>
  <si>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</si>
  <si>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</si>
  <si>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</si>
  <si>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</si>
  <si>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</si>
  <si>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</si>
  <si>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</si>
  <si>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</si>
  <si>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</si>
  <si>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</si>
  <si>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</si>
  <si>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</si>
  <si>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</si>
  <si>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</si>
  <si>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</si>
  <si>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</si>
  <si>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</si>
  <si>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</si>
  <si>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</si>
  <si>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</si>
  <si>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</si>
  <si>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</si>
  <si>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</si>
  <si>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</si>
  <si>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</si>
  <si>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</si>
  <si>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</si>
  <si>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</si>
  <si>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</si>
  <si>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</si>
  <si>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</si>
  <si>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</si>
  <si>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</si>
  <si>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</si>
  <si>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</si>
  <si>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</si>
  <si>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</si>
  <si>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</si>
  <si>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</si>
  <si>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</si>
  <si>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</si>
  <si>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</si>
  <si>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</si>
  <si>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</si>
  <si>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</si>
  <si>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</si>
  <si>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</si>
  <si>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</si>
  <si>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</si>
  <si>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</si>
  <si>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</si>
  <si>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</si>
  <si>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</si>
  <si>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</si>
  <si>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</si>
  <si>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</si>
  <si>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</si>
  <si>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</si>
  <si>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</si>
  <si>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</si>
  <si>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</si>
  <si>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</si>
  <si>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</si>
  <si>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</si>
  <si>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</si>
  <si>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</si>
  <si>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</si>
  <si>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</si>
  <si>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</si>
  <si>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</si>
  <si>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</si>
  <si>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</si>
  <si>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</si>
  <si>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</si>
  <si>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</si>
  <si>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</si>
  <si>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</si>
  <si>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</si>
  <si>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</si>
  <si>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</si>
  <si>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</si>
  <si>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</si>
  <si>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</si>
  <si>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</si>
  <si>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</si>
  <si>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</si>
  <si>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</si>
  <si>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</si>
  <si>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</si>
  <si>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</si>
  <si>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</si>
  <si>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</si>
  <si>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</si>
  <si>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</si>
  <si>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</si>
  <si>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</si>
  <si>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</si>
  <si>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</si>
  <si>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</si>
  <si>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</si>
  <si>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</si>
  <si>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</si>
  <si>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</si>
  <si>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</si>
  <si>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</si>
  <si>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</si>
  <si>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</si>
  <si>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</si>
  <si>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</si>
  <si>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</si>
  <si>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</si>
  <si>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</si>
  <si>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</si>
  <si>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</si>
  <si>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</si>
  <si>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</si>
  <si>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</si>
  <si>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</si>
  <si>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</si>
  <si>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</si>
  <si>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</si>
  <si>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</si>
  <si>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</si>
  <si>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</si>
  <si>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</si>
  <si>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</si>
  <si>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</si>
  <si>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</si>
  <si>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</si>
  <si>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</si>
  <si>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</si>
  <si>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</si>
  <si>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</si>
  <si>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</si>
  <si>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</si>
  <si>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</si>
  <si>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</si>
  <si>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</si>
  <si>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</si>
  <si>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</si>
  <si>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</si>
  <si>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</si>
  <si>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</si>
  <si>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</si>
  <si>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</si>
  <si>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</si>
  <si>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</si>
  <si>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</si>
  <si>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</si>
  <si>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</si>
  <si>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</si>
  <si>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</si>
  <si>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</si>
  <si>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</si>
  <si>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</si>
  <si>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</si>
  <si>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</si>
  <si>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</si>
  <si>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</si>
  <si>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</si>
  <si>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</si>
  <si>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</si>
  <si>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</si>
  <si>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</si>
  <si>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</si>
  <si>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</si>
  <si>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</si>
  <si>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</si>
  <si>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</si>
  <si>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</si>
  <si>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</si>
  <si>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</si>
  <si>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</si>
  <si>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</si>
  <si>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</si>
  <si>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</si>
  <si>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</si>
  <si>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</si>
  <si>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</si>
  <si>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</si>
  <si>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</si>
  <si>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</si>
  <si>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</si>
  <si>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</si>
  <si>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</si>
  <si>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</si>
  <si>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</si>
  <si>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</si>
  <si>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</si>
  <si>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</si>
  <si>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</si>
  <si>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</si>
  <si>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</si>
  <si>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</si>
  <si>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</si>
  <si>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</si>
  <si>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</si>
  <si>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</si>
  <si>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</si>
  <si>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</si>
  <si>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</si>
  <si>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</si>
  <si>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</si>
  <si>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</si>
  <si>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</si>
  <si>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</si>
  <si>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</si>
  <si>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</si>
  <si>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</si>
  <si>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</si>
  <si>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</si>
  <si>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</si>
  <si>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</si>
  <si>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</si>
  <si>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</si>
  <si>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</si>
  <si>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</si>
  <si>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</si>
  <si>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</si>
  <si>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</si>
  <si>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</si>
  <si>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</si>
  <si>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</si>
  <si>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</si>
  <si>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ANOPYRIN</t>
  </si>
  <si>
    <t>100MG TBL NOB 60(6X10)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</si>
  <si>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</si>
  <si>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</si>
  <si>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</si>
  <si>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</si>
  <si>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</si>
  <si>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</si>
  <si>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BERODUAL</t>
  </si>
  <si>
    <t>INH LIQ 1X20ML</t>
  </si>
  <si>
    <t>BETADINE</t>
  </si>
  <si>
    <t>UNG 1X20GM</t>
  </si>
  <si>
    <t>BETADINE - zelená</t>
  </si>
  <si>
    <t>LIQ 1X120ML</t>
  </si>
  <si>
    <t>BETALOC ZOK</t>
  </si>
  <si>
    <t>50MG TBL PRO 30</t>
  </si>
  <si>
    <t>25MG TBL PRO 28</t>
  </si>
  <si>
    <t>BETALOC ZOK 100 MG</t>
  </si>
  <si>
    <t>TBL RET 30X100MG</t>
  </si>
  <si>
    <t>BETASERC 24</t>
  </si>
  <si>
    <t>24MG TBL NOB 50</t>
  </si>
  <si>
    <t>BETASERC 8</t>
  </si>
  <si>
    <t>8MG TBL NOB 100</t>
  </si>
  <si>
    <t>BIOFENAC 100 MG POTAHOVANÉ TABLETY</t>
  </si>
  <si>
    <t>POR TBL FLM 60X100MG</t>
  </si>
  <si>
    <t>Biopron9 tob.60+20</t>
  </si>
  <si>
    <t>BISOPROLOL MYLAN 5 MG</t>
  </si>
  <si>
    <t>5MG TBL FLM 30</t>
  </si>
  <si>
    <t>BRAUNOVIDON MAST</t>
  </si>
  <si>
    <t>UNG 1X20GM-TUBA</t>
  </si>
  <si>
    <t>CALTRATE PLUS</t>
  </si>
  <si>
    <t>POR TBL FLM 30</t>
  </si>
  <si>
    <t>CITALEC 20 ZENTIVA</t>
  </si>
  <si>
    <t>20MG TBL FLM 30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</si>
  <si>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</si>
  <si>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</si>
  <si>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</si>
  <si>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</si>
  <si>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</si>
  <si>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</si>
  <si>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DEGAN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</si>
  <si>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</si>
  <si>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</si>
  <si>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</si>
  <si>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</si>
  <si>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</si>
  <si>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</si>
  <si>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</si>
  <si>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</si>
  <si>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</si>
  <si>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</si>
  <si>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</si>
  <si>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</si>
  <si>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</si>
  <si>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</si>
  <si>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</si>
  <si>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</si>
  <si>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</si>
  <si>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</si>
  <si>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</si>
  <si>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</si>
  <si>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</si>
  <si>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</si>
  <si>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</si>
  <si>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</si>
  <si>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</si>
  <si>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</si>
  <si>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</si>
  <si>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</si>
  <si>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</si>
  <si>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</si>
  <si>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</si>
  <si>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</si>
  <si>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ECOLAV Výplach očí 100ml</t>
  </si>
  <si>
    <t>100 ml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</si>
  <si>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</si>
  <si>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</si>
  <si>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</si>
  <si>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</si>
  <si>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</si>
  <si>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</si>
  <si>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FORTE</t>
  </si>
  <si>
    <t>600MG CPS DUR 30</t>
  </si>
  <si>
    <t>EUTHYROX 150</t>
  </si>
  <si>
    <t>TBL 100X150RG</t>
  </si>
  <si>
    <t>FAKTU 50MG/G+20MG/G</t>
  </si>
  <si>
    <t>RCT UNG 20G</t>
  </si>
  <si>
    <t>FLAVOBION</t>
  </si>
  <si>
    <t>70MG TBL FLM 50</t>
  </si>
  <si>
    <t>FLUCINAR</t>
  </si>
  <si>
    <t>DRM UNG 1X15GM 0.025%</t>
  </si>
  <si>
    <t>FRAXIPARIN MULTI</t>
  </si>
  <si>
    <t>INJ 10X5ML/47.5KU</t>
  </si>
  <si>
    <t>FRAXIPARINE</t>
  </si>
  <si>
    <t>INJ SOL 10X1ML</t>
  </si>
  <si>
    <t>INJ SOL 10X0.4ML</t>
  </si>
  <si>
    <t>INJ SOL 10X0.8ML</t>
  </si>
  <si>
    <t>INJ SOL 10X0.6ML</t>
  </si>
  <si>
    <t>FRAXIPARINE FORTE</t>
  </si>
  <si>
    <t>FULTIUM D3</t>
  </si>
  <si>
    <t>10000IU/ML POR GTT SOL 1X10ML I</t>
  </si>
  <si>
    <t>FURORESE 40</t>
  </si>
  <si>
    <t>TBL 50X40MG</t>
  </si>
  <si>
    <t>GLUKÓZA 10 BRAUN</t>
  </si>
  <si>
    <t>INF SOL 10X500ML-PE</t>
  </si>
  <si>
    <t>GLUKÓZA 5 BRAUN</t>
  </si>
  <si>
    <t>GUAJACURAN « 5 % INJ</t>
  </si>
  <si>
    <t>HELICID 20 ZENTIVA</t>
  </si>
  <si>
    <t>POR CPS ETD 28X20MG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</si>
  <si>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</si>
  <si>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</si>
  <si>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</si>
  <si>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</si>
  <si>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</si>
  <si>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</si>
  <si>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</si>
  <si>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10X500MLPELAH</t>
  </si>
  <si>
    <t>INF SOL 10X250MLPELAH</t>
  </si>
  <si>
    <t>INF SOL 20X100MLPELAH</t>
  </si>
  <si>
    <t>IBALGIN 600</t>
  </si>
  <si>
    <t>600MG TBL FLM 30</t>
  </si>
  <si>
    <t>IBALGIN RAPIDCAPS</t>
  </si>
  <si>
    <t>400MG CPS MOL 30</t>
  </si>
  <si>
    <t>400MG CPS MOL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</si>
  <si>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</si>
  <si>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</si>
  <si>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</si>
  <si>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</si>
  <si>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</si>
  <si>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</si>
  <si>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</si>
  <si>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</si>
  <si>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</si>
  <si>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</si>
  <si>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</si>
  <si>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</si>
  <si>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</si>
  <si>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OPLACH-FRESENIUS</t>
  </si>
  <si>
    <t>IR  NaCl 0,9% 3000 ml vak Bieffe URO Baxter</t>
  </si>
  <si>
    <t>for irrig. 1x3000 ml 15%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</si>
  <si>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</si>
  <si>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</si>
  <si>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</si>
  <si>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</si>
  <si>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</si>
  <si>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</si>
  <si>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</si>
  <si>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</si>
  <si>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</si>
  <si>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</si>
  <si>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</si>
  <si>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</si>
  <si>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</si>
  <si>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</si>
  <si>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</si>
  <si>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SOL.ACIDI BORICI 3%,100G</t>
  </si>
  <si>
    <t>FAGRON, KULICH</t>
  </si>
  <si>
    <t>KL SOL.ISOPROPANOLI CUM BENZINO, 200ML</t>
  </si>
  <si>
    <t>KL SOL.NOVIKOV 10G</t>
  </si>
  <si>
    <t>KL SOL.NOVIKOV SINE V.N. 20G</t>
  </si>
  <si>
    <t>KL SUPPOSITORIA</t>
  </si>
  <si>
    <t>Klysma salinické 135ml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</si>
  <si>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</si>
  <si>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</si>
  <si>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</si>
  <si>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</si>
  <si>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</si>
  <si>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</si>
  <si>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</si>
  <si>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</si>
  <si>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</si>
  <si>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</si>
  <si>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</si>
  <si>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</si>
  <si>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LOCOID CRELO 0,1%</t>
  </si>
  <si>
    <t>LOT 1X30GM</t>
  </si>
  <si>
    <t>LOZAP H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</si>
  <si>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</si>
  <si>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</si>
  <si>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</si>
  <si>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</si>
  <si>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</si>
  <si>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</si>
  <si>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</si>
  <si>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</si>
  <si>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</si>
  <si>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</si>
  <si>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</si>
  <si>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</si>
  <si>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</si>
  <si>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</si>
  <si>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</si>
  <si>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</si>
  <si>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</si>
  <si>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</si>
  <si>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POR CPS MOL 20</t>
  </si>
  <si>
    <t>MOXOSTAD 0.4 MG</t>
  </si>
  <si>
    <t>POR TBL FLM30X0.4MG</t>
  </si>
  <si>
    <t>NATRIUM SALICYLICUM BBP</t>
  </si>
  <si>
    <t>100MG/ML INJ SOL 10X10ML</t>
  </si>
  <si>
    <t>NEUROL 0.25</t>
  </si>
  <si>
    <t>TBL 30X0.25MG</t>
  </si>
  <si>
    <t>NEURONTIN 300MG</t>
  </si>
  <si>
    <t>CPS 50X300MG</t>
  </si>
  <si>
    <t>NO-SPA</t>
  </si>
  <si>
    <t>POR TBL NOB 24X40MG</t>
  </si>
  <si>
    <t>NOVALGIN</t>
  </si>
  <si>
    <t>500MG TBL FLM 20</t>
  </si>
  <si>
    <t>INJ 5X5ML/2500MG</t>
  </si>
  <si>
    <t>500MG TBL FLM 50</t>
  </si>
  <si>
    <t>NUTRYELT</t>
  </si>
  <si>
    <t>INF CNC SOL 10X10ML</t>
  </si>
  <si>
    <t>ONDANSETRON ACCORD</t>
  </si>
  <si>
    <t>2MG/ML INJ/INF SOL 5X4ML</t>
  </si>
  <si>
    <t>2MG/ML INJ+INF SOL 5X4ML</t>
  </si>
  <si>
    <t>OPHTHALMO-SEPTONEX</t>
  </si>
  <si>
    <t>OPH GTT SOL 1X10ML PLAST</t>
  </si>
  <si>
    <t>PARACETAMOL ACCORD</t>
  </si>
  <si>
    <t>10MG/ML INF SOL 20X100ML</t>
  </si>
  <si>
    <t>PARALEN 500</t>
  </si>
  <si>
    <t>POR TBL NOB 24X500MG</t>
  </si>
  <si>
    <t>PENTILIN - mimořádný dovoz</t>
  </si>
  <si>
    <t>20MG/ML INJ/INF SOL 5X5ML</t>
  </si>
  <si>
    <t>PREDNISON 5 LECIVA</t>
  </si>
  <si>
    <t>TBL 20X5MG</t>
  </si>
  <si>
    <t>PREDUCTAL MR</t>
  </si>
  <si>
    <t>POR TBL RET 60X35MG</t>
  </si>
  <si>
    <t>PRESTARIUM NEO FORTE</t>
  </si>
  <si>
    <t>PYRIDOXIN LÉČIVA TBL</t>
  </si>
  <si>
    <t>POR TBL NOB 20X20MG</t>
  </si>
  <si>
    <t>RAMIPRIL H ACTAVIS</t>
  </si>
  <si>
    <t>2,5MG/12,5MG TBL NOB 30</t>
  </si>
  <si>
    <t>RINGERUV ROZTOK BRAUN</t>
  </si>
  <si>
    <t>INF 10X1000ML(LDPE)</t>
  </si>
  <si>
    <t>ROSUMOP 10 MG</t>
  </si>
  <si>
    <t>ROSUMOP 20 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</si>
  <si>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</si>
  <si>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</si>
  <si>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</si>
  <si>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</si>
  <si>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</si>
  <si>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</si>
  <si>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</si>
  <si>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</si>
  <si>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</si>
  <si>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</si>
  <si>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</si>
  <si>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</si>
  <si>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Suppositoria Glyc.Sanova Classic 2g</t>
  </si>
  <si>
    <t>SYNTOPHYLLIN</t>
  </si>
  <si>
    <t>INJ 5X10ML/240MG</t>
  </si>
  <si>
    <t>SYNTOSTIGMIN</t>
  </si>
  <si>
    <t>INJ 10X1ML/0.5MG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</si>
  <si>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</si>
  <si>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</si>
  <si>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</si>
  <si>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</si>
  <si>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</si>
  <si>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</si>
  <si>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</si>
  <si>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30X12.5MG</t>
  </si>
  <si>
    <t>TIAPRIDAL</t>
  </si>
  <si>
    <t>INJ SOL 12X2ML/100MG</t>
  </si>
  <si>
    <t>POR TBLNOB 50X100MG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</si>
  <si>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</si>
  <si>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</si>
  <si>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</si>
  <si>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</si>
  <si>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</si>
  <si>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</si>
  <si>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</si>
  <si>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</si>
  <si>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TRITACE 1,25 MG</t>
  </si>
  <si>
    <t>POR TBL NOB 20X1.25MG</t>
  </si>
  <si>
    <t>TRITACE 5</t>
  </si>
  <si>
    <t>TBL 30X5MG</t>
  </si>
  <si>
    <t>TULIP 10 MG POTAHOVANÉ TABLETY</t>
  </si>
  <si>
    <t>POR TBL FLM 90X10MG</t>
  </si>
  <si>
    <t>TULIP 20 MG POTAHOVANÉ TABLETY</t>
  </si>
  <si>
    <t>POR TBL FLM 90X20MG</t>
  </si>
  <si>
    <t>ULTRACOD</t>
  </si>
  <si>
    <t>POR TBL NOB 30</t>
  </si>
  <si>
    <t>VESSEL DUE F</t>
  </si>
  <si>
    <t>250SU CPS MOL 50</t>
  </si>
  <si>
    <t>600SU INJ SOL 10X2ML</t>
  </si>
  <si>
    <t>VIANT</t>
  </si>
  <si>
    <t>INF PLV SOL 10</t>
  </si>
  <si>
    <t>WARFARIN PMCS 5 MG</t>
  </si>
  <si>
    <t>POR TBL NOB 100X5MG</t>
  </si>
  <si>
    <t>XORIMAX</t>
  </si>
  <si>
    <t>500MG TBL FLM 14</t>
  </si>
  <si>
    <t>ZODAC</t>
  </si>
  <si>
    <t>TBL OBD 30X10MG</t>
  </si>
  <si>
    <t>ZOLPIDEM MYLAN</t>
  </si>
  <si>
    <t>POR TBL FLM 20X10MG</t>
  </si>
  <si>
    <t>POR TBL FLM 50X10MG</t>
  </si>
  <si>
    <t>léky - enterální výživa (LEK)</t>
  </si>
  <si>
    <t>DIASIP S PŘÍCHUTÍ CAPPUCCINO</t>
  </si>
  <si>
    <t>POR SOL 4X200ML</t>
  </si>
  <si>
    <t>DIASIP S PŘÍCHUTÍ JAHODOVOU</t>
  </si>
  <si>
    <t>NUTRIDRINK BALÍČEK 5+1</t>
  </si>
  <si>
    <t>POR SOL 6X200ML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</si>
  <si>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</si>
  <si>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</si>
  <si>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</si>
  <si>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</si>
  <si>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</si>
  <si>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</si>
  <si>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</si>
  <si>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</si>
  <si>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</si>
  <si>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</si>
  <si>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</si>
  <si>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</si>
  <si>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</si>
  <si>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</si>
  <si>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</si>
  <si>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</si>
  <si>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</si>
  <si>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</si>
  <si>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</si>
  <si>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</si>
  <si>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</si>
  <si>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</si>
  <si>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</si>
  <si>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</si>
  <si>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</si>
  <si>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</si>
  <si>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</si>
  <si>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</si>
  <si>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</si>
  <si>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</si>
  <si>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</si>
  <si>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GENTAMICIN B.BRAUN INF SOL 240MG</t>
  </si>
  <si>
    <t>20X80ML 3MG/ML</t>
  </si>
  <si>
    <t>IALUGEN PLUS</t>
  </si>
  <si>
    <t>CRM 1X20GM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</si>
  <si>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</si>
  <si>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</si>
  <si>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</si>
  <si>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</si>
  <si>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</si>
  <si>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</si>
  <si>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</si>
  <si>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</si>
  <si>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</si>
  <si>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</si>
  <si>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</si>
  <si>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</si>
  <si>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</si>
  <si>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</si>
  <si>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</si>
  <si>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</si>
  <si>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</si>
  <si>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</si>
  <si>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</si>
  <si>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</si>
  <si>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léky - antimykotika (LEK)</t>
  </si>
  <si>
    <t>SPR 1X30ML 1%</t>
  </si>
  <si>
    <t>AQUA PRO INJECTIONE BRAUN</t>
  </si>
  <si>
    <t>INJ SOL 20X10ML-PLA</t>
  </si>
  <si>
    <t>DEPO-MEDROL</t>
  </si>
  <si>
    <t>INJ 1X1ML/40MG</t>
  </si>
  <si>
    <t>IRUXOL MONO</t>
  </si>
  <si>
    <t>UNG 1X10G</t>
  </si>
  <si>
    <t>KL BENZINUM 900ml/ 600g</t>
  </si>
  <si>
    <t>KL ETHER 130G</t>
  </si>
  <si>
    <t>KL ZASYP NA RANY 100G</t>
  </si>
  <si>
    <t>MARCAINE 0,5%</t>
  </si>
  <si>
    <t>5MG/ML INJ SOL 5X20ML</t>
  </si>
  <si>
    <t>AGAPURIN SR 400</t>
  </si>
  <si>
    <t>400MG TBL PRO 100</t>
  </si>
  <si>
    <t>AGEN 10</t>
  </si>
  <si>
    <t>POR TBL NOB 30X10MG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</si>
  <si>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</si>
  <si>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</si>
  <si>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</si>
  <si>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</si>
  <si>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</si>
  <si>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</si>
  <si>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</si>
  <si>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</si>
  <si>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</si>
  <si>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</si>
  <si>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</si>
  <si>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ATROPIN BBP</t>
  </si>
  <si>
    <t>0,5MG/ML INJ SOL 10X1ML</t>
  </si>
  <si>
    <t>ATROVENT 0.025%</t>
  </si>
  <si>
    <t>INH SOL 1X20ML</t>
  </si>
  <si>
    <t>ATROVENT N</t>
  </si>
  <si>
    <t>INH SOL PSS200X20RG</t>
  </si>
  <si>
    <t>BERODUAL N</t>
  </si>
  <si>
    <t>INH SOL PSS 200DÁV</t>
  </si>
  <si>
    <t>BISOPROLOL MYLAN 2,5 MG</t>
  </si>
  <si>
    <t>2,5MG TBL FLM 30</t>
  </si>
  <si>
    <t>BURONIL 25 MG</t>
  </si>
  <si>
    <t>POR TBL OBD 50X25MG</t>
  </si>
  <si>
    <t>CALCIUM CHLORATUM BIOTIKA</t>
  </si>
  <si>
    <t>INJ 5X10ML 10%</t>
  </si>
  <si>
    <t>CONTROLOC 20 MG</t>
  </si>
  <si>
    <t>POR TBL ENT 28X20MG I</t>
  </si>
  <si>
    <t>TBL 40X10MG</t>
  </si>
  <si>
    <t>5MG TBL NOB 20(1X20)</t>
  </si>
  <si>
    <t>DOLGIT</t>
  </si>
  <si>
    <t>CRM 1X50GM/2.5GM</t>
  </si>
  <si>
    <t>EBIXA 10 MG</t>
  </si>
  <si>
    <t>POR TBL FLM 56X10MG</t>
  </si>
  <si>
    <t>Espumisan cps.100x40mg-blistr</t>
  </si>
  <si>
    <t>0057585</t>
  </si>
  <si>
    <t>EUCREAS 50 MG/1000 MG</t>
  </si>
  <si>
    <t>EUTHYROX</t>
  </si>
  <si>
    <t>100MCG TBL NOB 100 I</t>
  </si>
  <si>
    <t>INJ SOL 10X0.3ML</t>
  </si>
  <si>
    <t>TBL 100X40MG</t>
  </si>
  <si>
    <t>FUROSEMID HAMELN</t>
  </si>
  <si>
    <t>10MG/ML INJ SOL 10X2ML</t>
  </si>
  <si>
    <t>GELASPAN 4% EBI20x500 ml</t>
  </si>
  <si>
    <t>INF SOL20X500ML VAK</t>
  </si>
  <si>
    <t>INF SOL 10X1000MLPLAH</t>
  </si>
  <si>
    <t>Klysma salinické 10x135ml</t>
  </si>
  <si>
    <t>LOPERON CPS</t>
  </si>
  <si>
    <t>POR CPS DUR 20X2MG</t>
  </si>
  <si>
    <t>MUCOSOLVAN</t>
  </si>
  <si>
    <t>POR GTT SOL+INH SOL 60ML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</si>
  <si>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</si>
  <si>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</si>
  <si>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</si>
  <si>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</si>
  <si>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</si>
  <si>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</si>
  <si>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</si>
  <si>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</si>
  <si>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</si>
  <si>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</si>
  <si>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</si>
  <si>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INJ 10X2ML/1000MG</t>
  </si>
  <si>
    <t>ONDANSETRON B. BRAUN 2 MG/ML</t>
  </si>
  <si>
    <t>INJ SOL 20X4ML/8MG LDPE</t>
  </si>
  <si>
    <t>PENTILIN</t>
  </si>
  <si>
    <t>PRESTANCE 10 MG/10 MG</t>
  </si>
  <si>
    <t>RINGERFUNDIN B.BRAUN</t>
  </si>
  <si>
    <t>INF SOL10X1000ML PE</t>
  </si>
  <si>
    <t>INF SOL 10X500ML PE</t>
  </si>
  <si>
    <t>INJ SIC 1X40MG+1ML</t>
  </si>
  <si>
    <t>TBL FLM 60X320MG/60MG</t>
  </si>
  <si>
    <t>SUPPOSITORIA GLYCERINI IPSEN</t>
  </si>
  <si>
    <t>1,81G SUP 10</t>
  </si>
  <si>
    <t>TELMISARTAN/HYDROCHLOROTHIAZID SANDOZ</t>
  </si>
  <si>
    <t>80MG/25MG TBL FLM 30</t>
  </si>
  <si>
    <t>Thiamin Generica tbl.30</t>
  </si>
  <si>
    <t>TORECAN</t>
  </si>
  <si>
    <t>INJ 5X1ML/6.5MG</t>
  </si>
  <si>
    <t xml:space="preserve">TRAMAL RETARD </t>
  </si>
  <si>
    <t>TBL 10x100 MG</t>
  </si>
  <si>
    <t>léky - parenterální výživa (LEK)</t>
  </si>
  <si>
    <t>LIPOPLUS 20%</t>
  </si>
  <si>
    <t>INFEML10X250ML-SKLO</t>
  </si>
  <si>
    <t>NUTRIDRINK S PŘÍCHUTÍ ČOKOLÁDOVOU</t>
  </si>
  <si>
    <t>NUTRIDRINK S PŘÍCHUTÍ VANILKOVOU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</si>
  <si>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</si>
  <si>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</si>
  <si>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</si>
  <si>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</si>
  <si>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</si>
  <si>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</si>
  <si>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</si>
  <si>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B01AA03 - WARFARIN</t>
  </si>
  <si>
    <t>B01AB06 - NADROPARIN</t>
  </si>
  <si>
    <t>C02AC05 - MOXONIDIN</t>
  </si>
  <si>
    <t>C03CA01 - FUROSEMID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</si>
  <si>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</si>
  <si>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</si>
  <si>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</si>
  <si>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</si>
  <si>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</si>
  <si>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</si>
  <si>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</si>
  <si>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</si>
  <si>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C09DA01 - LOSARTAN A DIURETIKA</t>
  </si>
  <si>
    <t>C09DA07 - TELMISARTAN A DIURETIKA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</si>
  <si>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</si>
  <si>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</si>
  <si>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</si>
  <si>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</si>
  <si>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</si>
  <si>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</si>
  <si>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</si>
  <si>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J01MA02 - CIPROFLOXACIN</t>
  </si>
  <si>
    <t>J01XA01 - VANKOMYCIN</t>
  </si>
  <si>
    <t>J01XD01 - METRONIDAZOL</t>
  </si>
  <si>
    <t>J02AC01 - FLUKONAZOL</t>
  </si>
  <si>
    <t>M04AA01 - ALOPURINOL</t>
  </si>
  <si>
    <t>N01BB10 - LEVOBUPIVAKAIN</t>
  </si>
  <si>
    <t>N02AB03 - FENTANYL</t>
  </si>
  <si>
    <t>N02BB02 - SODNÁ SŮL METAMIZOLU</t>
  </si>
  <si>
    <t>N03AG01 - KYSELINA VALPROOVÁ</t>
  </si>
  <si>
    <t>N03AX12 - GABAPENTIN</t>
  </si>
  <si>
    <t>N05BA12 - ALPRAZOLAM</t>
  </si>
  <si>
    <t>N05CF02 - ZOLPIDEM</t>
  </si>
  <si>
    <t>N06DA02 - DONEPEZIL</t>
  </si>
  <si>
    <t>N07CA01 - BETAHISTIN</t>
  </si>
  <si>
    <t>R05CB06 - AMBROXOL</t>
  </si>
  <si>
    <t>R06AE07 - CETIRIZIN</t>
  </si>
  <si>
    <t>A03FA07 - ITOPRIDUM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</si>
  <si>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</si>
  <si>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</si>
  <si>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</si>
  <si>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</si>
  <si>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</si>
  <si>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</si>
  <si>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</si>
  <si>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</si>
  <si>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</si>
  <si>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</si>
  <si>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</si>
  <si>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</si>
  <si>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A03FA07</t>
  </si>
  <si>
    <t>237595</t>
  </si>
  <si>
    <t>A06AD11</t>
  </si>
  <si>
    <t>226525</t>
  </si>
  <si>
    <t>A10AE05</t>
  </si>
  <si>
    <t>28151</t>
  </si>
  <si>
    <t>LEVEMIR FLEXPEN</t>
  </si>
  <si>
    <t>100U/ML INJ SOL 5X3ML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</si>
  <si>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</si>
  <si>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</si>
  <si>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</si>
  <si>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</si>
  <si>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</si>
  <si>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</si>
  <si>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</si>
  <si>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</si>
  <si>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</si>
  <si>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</si>
  <si>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</si>
  <si>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</si>
  <si>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</si>
  <si>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</si>
  <si>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</si>
  <si>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</si>
  <si>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</si>
  <si>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</si>
  <si>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</si>
  <si>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</si>
  <si>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</si>
  <si>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</si>
  <si>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</si>
  <si>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</si>
  <si>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</si>
  <si>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C07AB02</t>
  </si>
  <si>
    <t>231691</t>
  </si>
  <si>
    <t>100MG TBL PRO 30</t>
  </si>
  <si>
    <t>231697</t>
  </si>
  <si>
    <t>231701</t>
  </si>
  <si>
    <t>C07AB07</t>
  </si>
  <si>
    <t>233579</t>
  </si>
  <si>
    <t>BISOPROLOL MYLAN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</si>
  <si>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</si>
  <si>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</si>
  <si>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</si>
  <si>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</si>
  <si>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</si>
  <si>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</si>
  <si>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</si>
  <si>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</si>
  <si>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</si>
  <si>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101227</t>
  </si>
  <si>
    <t>10MG TBL FLM 30</t>
  </si>
  <si>
    <t>C09AA05</t>
  </si>
  <si>
    <t>56972</t>
  </si>
  <si>
    <t>TRITACE</t>
  </si>
  <si>
    <t>1,25MG TBL NOB 20</t>
  </si>
  <si>
    <t>56981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</si>
  <si>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</si>
  <si>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</si>
  <si>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</si>
  <si>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</si>
  <si>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</si>
  <si>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</si>
  <si>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</si>
  <si>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</si>
  <si>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</si>
  <si>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</si>
  <si>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</si>
  <si>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</si>
  <si>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</si>
  <si>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</si>
  <si>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H02AB04</t>
  </si>
  <si>
    <t>94882</t>
  </si>
  <si>
    <t>62,5MG/ML INJ PSO LQF 250MG+4ML</t>
  </si>
  <si>
    <t>H03AA01</t>
  </si>
  <si>
    <t>187425</t>
  </si>
  <si>
    <t>LETROX</t>
  </si>
  <si>
    <t>50MCG TBL NOB 100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</si>
  <si>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</si>
  <si>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</si>
  <si>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</si>
  <si>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</si>
  <si>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</si>
  <si>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</si>
  <si>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</si>
  <si>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</si>
  <si>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</si>
  <si>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</si>
  <si>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</si>
  <si>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</si>
  <si>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</si>
  <si>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</si>
  <si>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</si>
  <si>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</si>
  <si>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</si>
  <si>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</si>
  <si>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</si>
  <si>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</si>
  <si>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</si>
  <si>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</si>
  <si>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</si>
  <si>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</si>
  <si>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</si>
  <si>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</si>
  <si>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</si>
  <si>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</si>
  <si>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</si>
  <si>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</si>
  <si>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</si>
  <si>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</si>
  <si>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</si>
  <si>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</si>
  <si>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</si>
  <si>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</si>
  <si>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</si>
  <si>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</si>
  <si>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</si>
  <si>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</si>
  <si>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500MG TBL FLM 10</t>
  </si>
  <si>
    <t>J01XA01</t>
  </si>
  <si>
    <t>166269</t>
  </si>
  <si>
    <t>VANCOMYCIN MYLAN</t>
  </si>
  <si>
    <t>1000MG INF PLV SOL 1</t>
  </si>
  <si>
    <t>J01XD01</t>
  </si>
  <si>
    <t>245255</t>
  </si>
  <si>
    <t>M04AA01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</si>
  <si>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</si>
  <si>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</si>
  <si>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</si>
  <si>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</si>
  <si>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</si>
  <si>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</si>
  <si>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</si>
  <si>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</si>
  <si>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</si>
  <si>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N02BB02</t>
  </si>
  <si>
    <t>243453</t>
  </si>
  <si>
    <t>55823</t>
  </si>
  <si>
    <t>55824</t>
  </si>
  <si>
    <t>500MG/ML INJ SOL 5X5ML</t>
  </si>
  <si>
    <t>N03AG01</t>
  </si>
  <si>
    <t>92587</t>
  </si>
  <si>
    <t>DEPAKINE CHRONO</t>
  </si>
  <si>
    <t>500MG TBL RET 30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</si>
  <si>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</si>
  <si>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</si>
  <si>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</si>
  <si>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</si>
  <si>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</si>
  <si>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</si>
  <si>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</si>
  <si>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</si>
  <si>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</si>
  <si>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</si>
  <si>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</si>
  <si>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</si>
  <si>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</si>
  <si>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N06DA02</t>
  </si>
  <si>
    <t>231007</t>
  </si>
  <si>
    <t>N07CA01</t>
  </si>
  <si>
    <t>229644</t>
  </si>
  <si>
    <t>BETASERC</t>
  </si>
  <si>
    <t>229648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</si>
  <si>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</si>
  <si>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</si>
  <si>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</si>
  <si>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</si>
  <si>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</si>
  <si>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</si>
  <si>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</si>
  <si>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</si>
  <si>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</si>
  <si>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</si>
  <si>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33833</t>
  </si>
  <si>
    <t>33855</t>
  </si>
  <si>
    <t>NUTRIDRINK BALÍČEK 5 + 1</t>
  </si>
  <si>
    <t>90044</t>
  </si>
  <si>
    <t>40MG/ML INJ SUS 1X1ML</t>
  </si>
  <si>
    <t>214433</t>
  </si>
  <si>
    <t>20MG TBL ENT 28 I</t>
  </si>
  <si>
    <t>A04AA01</t>
  </si>
  <si>
    <t>187607</t>
  </si>
  <si>
    <t>ONDANSETRON B. BRAUN</t>
  </si>
  <si>
    <t>2MG/ML INJ SOL 20X4ML II</t>
  </si>
  <si>
    <t>213487</t>
  </si>
  <si>
    <t>9500IU/ML INJ SOL ISP 10X0,3ML</t>
  </si>
  <si>
    <t>C01CA03</t>
  </si>
  <si>
    <t>216900</t>
  </si>
  <si>
    <t>1MG/ML INF CNC SOL 5X5ML</t>
  </si>
  <si>
    <t>536</t>
  </si>
  <si>
    <t>1MG/ML INF CNC SOL 5X1ML</t>
  </si>
  <si>
    <t>56805</t>
  </si>
  <si>
    <t>40MG TBL NOB 100</t>
  </si>
  <si>
    <t>233559</t>
  </si>
  <si>
    <t>2954</t>
  </si>
  <si>
    <t>10MG TBL NOB 30</t>
  </si>
  <si>
    <t>C08CA08</t>
  </si>
  <si>
    <t>111902</t>
  </si>
  <si>
    <t>NITRESAN</t>
  </si>
  <si>
    <t>20MG TBL NOB 30</t>
  </si>
  <si>
    <t>C09BB04</t>
  </si>
  <si>
    <t>124129</t>
  </si>
  <si>
    <t>PRESTANCE</t>
  </si>
  <si>
    <t>10MG/10MG TBL NOB 30</t>
  </si>
  <si>
    <t>C09DA07</t>
  </si>
  <si>
    <t>189668</t>
  </si>
  <si>
    <t>9709</t>
  </si>
  <si>
    <t>40MG/ML INJ PSO LQF 40MG+1ML</t>
  </si>
  <si>
    <t>243130</t>
  </si>
  <si>
    <t>J02AC01</t>
  </si>
  <si>
    <t>164407</t>
  </si>
  <si>
    <t>FLUCONAZOL KABI</t>
  </si>
  <si>
    <t>2MG/ML INF SOL 10X200ML</t>
  </si>
  <si>
    <t>7981</t>
  </si>
  <si>
    <t>500MG/ML INJ SOL 10X2ML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</si>
  <si>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</si>
  <si>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</si>
  <si>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</si>
  <si>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</si>
  <si>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</si>
  <si>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</si>
  <si>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</si>
  <si>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</si>
  <si>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</si>
  <si>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</si>
  <si>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</si>
  <si>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</si>
  <si>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</si>
  <si>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</si>
  <si>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</si>
  <si>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</si>
  <si>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</si>
  <si>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</si>
  <si>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</si>
  <si>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</si>
  <si>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</si>
  <si>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</si>
  <si>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</si>
  <si>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</si>
  <si>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</si>
  <si>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</si>
  <si>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</si>
  <si>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</si>
  <si>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</si>
  <si>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</si>
  <si>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</si>
  <si>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</si>
  <si>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</si>
  <si>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</si>
  <si>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</si>
  <si>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</si>
  <si>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</si>
  <si>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</si>
  <si>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PARACETAMOL</t>
  </si>
  <si>
    <t>138840</t>
  </si>
  <si>
    <t>DORETA</t>
  </si>
  <si>
    <t>37,5MG/325MG TBL FLM 20 I</t>
  </si>
  <si>
    <t>ACIKLOVIR</t>
  </si>
  <si>
    <t>13705</t>
  </si>
  <si>
    <t>ZOVIRAX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</si>
  <si>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</si>
  <si>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</si>
  <si>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</si>
  <si>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</si>
  <si>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</si>
  <si>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</si>
  <si>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</si>
  <si>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</si>
  <si>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</si>
  <si>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</si>
  <si>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</si>
  <si>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</si>
  <si>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</si>
  <si>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</si>
  <si>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</si>
  <si>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</si>
  <si>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</si>
  <si>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</si>
  <si>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</si>
  <si>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</si>
  <si>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</si>
  <si>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</si>
  <si>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</si>
  <si>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</si>
  <si>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</si>
  <si>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</si>
  <si>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</si>
  <si>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</si>
  <si>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</si>
  <si>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</si>
  <si>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</si>
  <si>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</si>
  <si>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</si>
  <si>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</si>
  <si>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Ortopedicko protetické pomůcky sériově vyráběné</t>
  </si>
  <si>
    <t>5005720</t>
  </si>
  <si>
    <t>DLAHA PRO FIXACI PRSTŮ RUKY TYP A</t>
  </si>
  <si>
    <t>VELIKOST A3</t>
  </si>
  <si>
    <t>155938</t>
  </si>
  <si>
    <t>HERPESIN</t>
  </si>
  <si>
    <t>200MG TBL NOB 25</t>
  </si>
  <si>
    <t>AMBROXOL</t>
  </si>
  <si>
    <t>238142</t>
  </si>
  <si>
    <t>DIKLOFENAK</t>
  </si>
  <si>
    <t>119672</t>
  </si>
  <si>
    <t>221158</t>
  </si>
  <si>
    <t>14075</t>
  </si>
  <si>
    <t>500MG TBL FLM 60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</si>
  <si>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</si>
  <si>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</si>
  <si>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</si>
  <si>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</si>
  <si>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</si>
  <si>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</si>
  <si>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</si>
  <si>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</si>
  <si>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</si>
  <si>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</si>
  <si>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</si>
  <si>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</si>
  <si>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</si>
  <si>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</si>
  <si>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</si>
  <si>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</si>
  <si>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</si>
  <si>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</si>
  <si>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</si>
  <si>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</si>
  <si>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</si>
  <si>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</si>
  <si>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</si>
  <si>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</si>
  <si>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75MG TBL FLM 30</t>
  </si>
  <si>
    <t>213482</t>
  </si>
  <si>
    <t>19000IU/ML INJ SOL ISP 10X0,8ML</t>
  </si>
  <si>
    <t>NIMESULID</t>
  </si>
  <si>
    <t>12892</t>
  </si>
  <si>
    <t>100MG TBL NOB 30</t>
  </si>
  <si>
    <t>17187</t>
  </si>
  <si>
    <t>NIMESIL</t>
  </si>
  <si>
    <t>100MG POR GRA SUS 30</t>
  </si>
  <si>
    <t>ORGANO-HEPARINOID</t>
  </si>
  <si>
    <t>100311</t>
  </si>
  <si>
    <t>HIRUDOID FORTE</t>
  </si>
  <si>
    <t>445MG/100G CRM 40G</t>
  </si>
  <si>
    <t>PENTOXIFYLIN</t>
  </si>
  <si>
    <t>20028</t>
  </si>
  <si>
    <t>PIRACETAM</t>
  </si>
  <si>
    <t>64864</t>
  </si>
  <si>
    <t>PIRACETAM AL</t>
  </si>
  <si>
    <t>1200MG TBL FLM 30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</si>
  <si>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</si>
  <si>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</si>
  <si>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</si>
  <si>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</si>
  <si>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</si>
  <si>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</si>
  <si>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</si>
  <si>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</si>
  <si>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</si>
  <si>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</si>
  <si>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</si>
  <si>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</si>
  <si>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</si>
  <si>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</si>
  <si>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</si>
  <si>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</si>
  <si>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</si>
  <si>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ZOLPIDEM</t>
  </si>
  <si>
    <t>221131</t>
  </si>
  <si>
    <t>STILNOX</t>
  </si>
  <si>
    <t>10MG TBL FLM 28</t>
  </si>
  <si>
    <t>IMIDAZOLOVÉ/TRIAZOLOVÉ DERIVÁTY V KOMBINACI S KORTIKOSTEROID</t>
  </si>
  <si>
    <t>224965</t>
  </si>
  <si>
    <t>IMAZOL PLUS</t>
  </si>
  <si>
    <t>10MG/G+2,5MG/G CRM 30G</t>
  </si>
  <si>
    <t>179327</t>
  </si>
  <si>
    <t>75MG/650MG TBL FLM 30 I</t>
  </si>
  <si>
    <t>201609</t>
  </si>
  <si>
    <t>ZALDIAR</t>
  </si>
  <si>
    <t>37,5MG/325MG TBL FLM 30X1</t>
  </si>
  <si>
    <t>179326</t>
  </si>
  <si>
    <t>75MG/650MG TBL FLM 20 I</t>
  </si>
  <si>
    <t>201608</t>
  </si>
  <si>
    <t>37,5MG/325MG TBL FLM 20X1</t>
  </si>
  <si>
    <t>HOŘČÍK</t>
  </si>
  <si>
    <t>96635</t>
  </si>
  <si>
    <t>MAGNE B6</t>
  </si>
  <si>
    <t>470MG/5MG TBL OBD 50</t>
  </si>
  <si>
    <t>AMOXICILIN A  INHIBITOR BETA-LAKTAMASY</t>
  </si>
  <si>
    <t>5951</t>
  </si>
  <si>
    <t>875MG/125MG TBL FLM 14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</si>
  <si>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</si>
  <si>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</si>
  <si>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</si>
  <si>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</si>
  <si>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</si>
  <si>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</si>
  <si>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</si>
  <si>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</si>
  <si>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</si>
  <si>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</si>
  <si>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</si>
  <si>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</si>
  <si>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</si>
  <si>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</si>
  <si>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TRAMADOL A DEXKETOPROFEN</t>
  </si>
  <si>
    <t>173246</t>
  </si>
  <si>
    <t>Jiná</t>
  </si>
  <si>
    <t>Jiný</t>
  </si>
  <si>
    <t>Pomůcky pro diabetiky</t>
  </si>
  <si>
    <t>5008421</t>
  </si>
  <si>
    <t>BIOVISC ORTHO SINGLE</t>
  </si>
  <si>
    <t>ROZTOK ELASTOVISKÓZNÍ, INJ 1X3 ML/90 MG, 3% NATRIUM HYALURONÁT</t>
  </si>
  <si>
    <t>Kompresní punčochy a návleky</t>
  </si>
  <si>
    <t>5010040</t>
  </si>
  <si>
    <t>OBINADLO ELASTICKÉ IDEALTEX</t>
  </si>
  <si>
    <t>12CMX5M,V NAPNUTÉM STAVU,DLOUHÝ TAH,1KS</t>
  </si>
  <si>
    <t>5010034</t>
  </si>
  <si>
    <t>10CMX5M,V NAPNUTÉM STAVU,DLOUHÝ TAH,1KS</t>
  </si>
  <si>
    <t>5010036</t>
  </si>
  <si>
    <t>8CMX5M,V NAPNUTÉM STAVU,DLOUHÝ TAH,1KS</t>
  </si>
  <si>
    <t>5010038</t>
  </si>
  <si>
    <t>14CMX5M,V NAPNUTÉM STAVU,DLOUHÝ TAH,1KS</t>
  </si>
  <si>
    <t>5003281</t>
  </si>
  <si>
    <t>KOMPAKTNÍ BEDERNÍ PÁS LOMBASKIN 0870</t>
  </si>
  <si>
    <t>ZADNÍ DLAHY, VÝŠKA 26 CM, 5 VELIKOSTÍ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</si>
  <si>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</si>
  <si>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</si>
  <si>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</si>
  <si>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</si>
  <si>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</si>
  <si>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</si>
  <si>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</si>
  <si>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</si>
  <si>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</si>
  <si>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</si>
  <si>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</si>
  <si>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</si>
  <si>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</si>
  <si>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</si>
  <si>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</si>
  <si>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</si>
  <si>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</si>
  <si>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</si>
  <si>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5001875</t>
  </si>
  <si>
    <t>ORTÉZA PRSTOVÁ - TYP 309</t>
  </si>
  <si>
    <t>RIGIDNÍ PRSTOVÁ DLAHA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</si>
  <si>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</si>
  <si>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</si>
  <si>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</si>
  <si>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</si>
  <si>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</si>
  <si>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</si>
  <si>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</si>
  <si>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</si>
  <si>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</si>
  <si>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</si>
  <si>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</si>
  <si>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</si>
  <si>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</si>
  <si>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S DLAHOU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</si>
  <si>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</si>
  <si>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</si>
  <si>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</si>
  <si>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</si>
  <si>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</si>
  <si>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</si>
  <si>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</si>
  <si>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</si>
  <si>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</si>
  <si>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</si>
  <si>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</si>
  <si>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</si>
  <si>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</si>
  <si>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</si>
  <si>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5006627</t>
  </si>
  <si>
    <t>DLAHA ABDUKČNÍ RAMENNÍ POLOHOVATELNÁ PAN 2.07</t>
  </si>
  <si>
    <t>ABDUKCE 30 A 45 STUPŇŮ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</si>
  <si>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</si>
  <si>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</si>
  <si>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</si>
  <si>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</si>
  <si>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</si>
  <si>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</si>
  <si>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</si>
  <si>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</si>
  <si>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</si>
  <si>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</si>
  <si>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</si>
  <si>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</si>
  <si>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5007292</t>
  </si>
  <si>
    <t>ORTÉZA ZÁPĚSTÍ RIGIDUX PAN 5.07</t>
  </si>
  <si>
    <t>S VOLÁRNÍ A DORZÁLNÍ DLAHOU, PROVEDENÍ PRAVÁ A LEVÁ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</si>
  <si>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</si>
  <si>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</si>
  <si>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</si>
  <si>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</si>
  <si>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</si>
  <si>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</si>
  <si>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</si>
  <si>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</si>
  <si>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</si>
  <si>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</si>
  <si>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5007781</t>
  </si>
  <si>
    <t>VÝŠKA 10 CM, S POKLOPEM NEBO BEZ POKLOPU, HMOTNOST PACIENTA MAX. 200 KG</t>
  </si>
  <si>
    <t>DESLORATADIN</t>
  </si>
  <si>
    <t>168838</t>
  </si>
  <si>
    <t>DASSELTA</t>
  </si>
  <si>
    <t>5MG TBL FLM 90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</si>
  <si>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</si>
  <si>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</si>
  <si>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</si>
  <si>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</si>
  <si>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</si>
  <si>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</si>
  <si>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</si>
  <si>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SALBUTAMOL</t>
  </si>
  <si>
    <t>31934</t>
  </si>
  <si>
    <t>VENTOLIN INHALER N</t>
  </si>
  <si>
    <t>100MCG/DÁV INH SUS PSS 200DÁV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</si>
  <si>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</si>
  <si>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</si>
  <si>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</si>
  <si>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</si>
  <si>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</si>
  <si>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</si>
  <si>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5001128</t>
  </si>
  <si>
    <t>BOTA POOPERAČNÍ SEMIKA</t>
  </si>
  <si>
    <t>793137131000, 4 VELIKOSTI, OBOUSTRANNÁ, ODLEHČENÉ PŘEDNOŽÍ</t>
  </si>
  <si>
    <t>ALOPURINOL</t>
  </si>
  <si>
    <t>127263</t>
  </si>
  <si>
    <t>136505</t>
  </si>
  <si>
    <t>225143</t>
  </si>
  <si>
    <t>CILOXAN</t>
  </si>
  <si>
    <t>3MG/ML AUR/OPH GTT SOL 1X5ML</t>
  </si>
  <si>
    <t>89025</t>
  </si>
  <si>
    <t>DICLOFENAC AL</t>
  </si>
  <si>
    <t>50MG TBL ENT 50</t>
  </si>
  <si>
    <t>ENOXAPARIN</t>
  </si>
  <si>
    <t>219054</t>
  </si>
  <si>
    <t>INHIXA</t>
  </si>
  <si>
    <t>6000IU(60MG)/0,6ML INJ SOL ISP 10X0,6ML I</t>
  </si>
  <si>
    <t>ERDOSTEIN</t>
  </si>
  <si>
    <t>87073</t>
  </si>
  <si>
    <t>ERDOMED</t>
  </si>
  <si>
    <t>225MG POR GRA SUS 20</t>
  </si>
  <si>
    <t>GLIMEPIRID</t>
  </si>
  <si>
    <t>163077</t>
  </si>
  <si>
    <t>AMARYL</t>
  </si>
  <si>
    <t>2MG TBL NOB 30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</si>
  <si>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</si>
  <si>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</si>
  <si>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</si>
  <si>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</si>
  <si>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</si>
  <si>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</si>
  <si>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</si>
  <si>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</si>
  <si>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KOLCHICIN</t>
  </si>
  <si>
    <t>119697</t>
  </si>
  <si>
    <t>COLCHICUM-DISPERT</t>
  </si>
  <si>
    <t>0,5MG TBL OBD 20</t>
  </si>
  <si>
    <t>119698</t>
  </si>
  <si>
    <t>0,5MG TBL OBD 50</t>
  </si>
  <si>
    <t>NAPROXEN</t>
  </si>
  <si>
    <t>207253</t>
  </si>
  <si>
    <t>NALGESIN</t>
  </si>
  <si>
    <t>550MG TBL FLM 30</t>
  </si>
  <si>
    <t>NITROFURANTOIN</t>
  </si>
  <si>
    <t>207280</t>
  </si>
  <si>
    <t>FUROLIN</t>
  </si>
  <si>
    <t>PITOFENON A ANALGETIKA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</si>
  <si>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</si>
  <si>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</si>
  <si>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</si>
  <si>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</si>
  <si>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</si>
  <si>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</si>
  <si>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</si>
  <si>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179325</t>
  </si>
  <si>
    <t>75MG/650MG TBL FLM 10 I</t>
  </si>
  <si>
    <t>5009675</t>
  </si>
  <si>
    <t>MEPILEX AG</t>
  </si>
  <si>
    <t>10X10 CM, 5 KS, ANTIMIKROBIÁLNÍ PĚNOVÉ KRYTÍ SE SILIKONOVOU VRSTVOU SAFETAC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</si>
  <si>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</si>
  <si>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</si>
  <si>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</si>
  <si>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</si>
  <si>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</si>
  <si>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</si>
  <si>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</si>
  <si>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</si>
  <si>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</si>
  <si>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BROMAZEPAM</t>
  </si>
  <si>
    <t>88219</t>
  </si>
  <si>
    <t>LEXAURIN</t>
  </si>
  <si>
    <t>HEPARIN</t>
  </si>
  <si>
    <t>17165</t>
  </si>
  <si>
    <t>LIOTON</t>
  </si>
  <si>
    <t>1000IU/G GEL 100G</t>
  </si>
  <si>
    <t>HEPARIN, KOMBINACE</t>
  </si>
  <si>
    <t>44980</t>
  </si>
  <si>
    <t>CONTRACTUBEX</t>
  </si>
  <si>
    <t>GEL 20G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</si>
  <si>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</si>
  <si>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</si>
  <si>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</si>
  <si>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</si>
  <si>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</si>
  <si>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</si>
  <si>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</si>
  <si>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</si>
  <si>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</si>
  <si>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</si>
  <si>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</si>
  <si>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</si>
  <si>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</si>
  <si>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</si>
  <si>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VEROSPIRON</t>
  </si>
  <si>
    <t>25MG TBL NOB 20</t>
  </si>
  <si>
    <t>TRAMADOL</t>
  </si>
  <si>
    <t>32086</t>
  </si>
  <si>
    <t>TRALGIT</t>
  </si>
  <si>
    <t>50MG CPS DUR 20(2X10)</t>
  </si>
  <si>
    <t>164888</t>
  </si>
  <si>
    <t>CALTRATE D3</t>
  </si>
  <si>
    <t>600MG/400IU TBL FLM 90</t>
  </si>
  <si>
    <t>42477</t>
  </si>
  <si>
    <t>50MG/250MCG TBL OBD 100</t>
  </si>
  <si>
    <t>138841</t>
  </si>
  <si>
    <t>37,5MG/325MG TBL FLM 30 I</t>
  </si>
  <si>
    <t>138847</t>
  </si>
  <si>
    <t>37,5MG/325MG TBL FLM 90 I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</si>
  <si>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</si>
  <si>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</si>
  <si>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</si>
  <si>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</si>
  <si>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</si>
  <si>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5010005</t>
  </si>
  <si>
    <t>OBINADLO HYDROFILNÍ PLETENÉ NESTERILNÍ</t>
  </si>
  <si>
    <t>12CMX5M,V NAPNUTÉM STAVU,1KS</t>
  </si>
  <si>
    <t>5000649</t>
  </si>
  <si>
    <t>PROTECT.WALKER BOOT</t>
  </si>
  <si>
    <t>STATICKÁ POOPERAČNÍ A REHABILITAČNÍ ORTÉZA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</si>
  <si>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</si>
  <si>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</si>
  <si>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</si>
  <si>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</si>
  <si>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</si>
  <si>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</si>
  <si>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</si>
  <si>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</si>
  <si>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</si>
  <si>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</si>
  <si>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</si>
  <si>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</si>
  <si>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</si>
  <si>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</si>
  <si>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</si>
  <si>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AMLODIPIN</t>
  </si>
  <si>
    <t>BETAMETHASON</t>
  </si>
  <si>
    <t>17168</t>
  </si>
  <si>
    <t>BELOSALIC</t>
  </si>
  <si>
    <t>0,5MG/G+20MG/G DRM SOL 50ML</t>
  </si>
  <si>
    <t>BISOPROLOL</t>
  </si>
  <si>
    <t>3801</t>
  </si>
  <si>
    <t>CONCOR COR</t>
  </si>
  <si>
    <t>2,5MG TBL FLM 28</t>
  </si>
  <si>
    <t>CITALOPRAM</t>
  </si>
  <si>
    <t>230411</t>
  </si>
  <si>
    <t>CITALEC</t>
  </si>
  <si>
    <t>10MG TBL FLM 60</t>
  </si>
  <si>
    <t>219056</t>
  </si>
  <si>
    <t>8000IU(80MG)/0,8ML INJ SOL ISP 10X0,8ML I</t>
  </si>
  <si>
    <t>JINÁ IMUNOSTIMULANCIA</t>
  </si>
  <si>
    <t>84101</t>
  </si>
  <si>
    <t>LUIVAC</t>
  </si>
  <si>
    <t>3MG TBL NOB 28 KAL</t>
  </si>
  <si>
    <t>METOKLOPRAMID</t>
  </si>
  <si>
    <t>93104</t>
  </si>
  <si>
    <t>10MG TBL NOB 40</t>
  </si>
  <si>
    <t>213488</t>
  </si>
  <si>
    <t>9500IU/ML INJ SOL ISP 2X0,6ML</t>
  </si>
  <si>
    <t>12891</t>
  </si>
  <si>
    <t>100MG TBL NOB 15</t>
  </si>
  <si>
    <t>OMEPRAZOL</t>
  </si>
  <si>
    <t>25365</t>
  </si>
  <si>
    <t>HELICID</t>
  </si>
  <si>
    <t>20MG CPS ETD 28 I</t>
  </si>
  <si>
    <t>PERINDOPRIL</t>
  </si>
  <si>
    <t>101211</t>
  </si>
  <si>
    <t>PRESTARIUM NEO</t>
  </si>
  <si>
    <t>5MG TBL FLM 90(3X30)</t>
  </si>
  <si>
    <t>140135</t>
  </si>
  <si>
    <t>10MG POR TBL DIS 30</t>
  </si>
  <si>
    <t>PROMETHAZIN</t>
  </si>
  <si>
    <t>207692</t>
  </si>
  <si>
    <t>PROTHAZIN</t>
  </si>
  <si>
    <t>25MG TBL FLM 20</t>
  </si>
  <si>
    <t>203954</t>
  </si>
  <si>
    <t>BISEPTOL</t>
  </si>
  <si>
    <t>400MG/80MG TBL NOB 28</t>
  </si>
  <si>
    <t>59672</t>
  </si>
  <si>
    <t>TRALGIT SR 100</t>
  </si>
  <si>
    <t>207639</t>
  </si>
  <si>
    <t>TRAMAL RETARD</t>
  </si>
  <si>
    <t>100MG TBL PRO 30 I</t>
  </si>
  <si>
    <t>135422</t>
  </si>
  <si>
    <t>500MG/1000IU TBL MND 60</t>
  </si>
  <si>
    <t>135423</t>
  </si>
  <si>
    <t>500MG/1000IU TBL MND 90</t>
  </si>
  <si>
    <t>201607</t>
  </si>
  <si>
    <t>37,5MG/325MG TBL FLM 10X1</t>
  </si>
  <si>
    <t>138839</t>
  </si>
  <si>
    <t>37,5MG/325MG TBL FLM 10 I</t>
  </si>
  <si>
    <t>85525</t>
  </si>
  <si>
    <t>AMOKSIKLAV 625 MG</t>
  </si>
  <si>
    <t>500MG/125MG TBL FLM 21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</si>
  <si>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</si>
  <si>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</si>
  <si>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</si>
  <si>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</si>
  <si>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</si>
  <si>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</si>
  <si>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</si>
  <si>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</si>
  <si>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</si>
  <si>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MAXITROL</t>
  </si>
  <si>
    <t>OPH GTT SUS 1X5ML</t>
  </si>
  <si>
    <t>89024</t>
  </si>
  <si>
    <t>50MG TBL ENT 20</t>
  </si>
  <si>
    <t>225549</t>
  </si>
  <si>
    <t>500MG TBL FLM 180(2X90)</t>
  </si>
  <si>
    <t>FYTOMENADION</t>
  </si>
  <si>
    <t>230426</t>
  </si>
  <si>
    <t>CHOLEKALCIFEROL</t>
  </si>
  <si>
    <t>132844</t>
  </si>
  <si>
    <t>VIGANTOL</t>
  </si>
  <si>
    <t>0,5MG/ML POR GTT SOL 10ML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</si>
  <si>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</si>
  <si>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</si>
  <si>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</si>
  <si>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</si>
  <si>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</si>
  <si>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</si>
  <si>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300MG CPS DUR 100</t>
  </si>
  <si>
    <t>LEVOCETIRIZIN</t>
  </si>
  <si>
    <t>124346</t>
  </si>
  <si>
    <t>CEZERA</t>
  </si>
  <si>
    <t>5MG TBL FLM 90 I</t>
  </si>
  <si>
    <t>25366</t>
  </si>
  <si>
    <t>20MG CPS ETD 90 I</t>
  </si>
  <si>
    <t>RŮZNÉ JINÉ KOMBINACE ŽELEZA</t>
  </si>
  <si>
    <t>119653</t>
  </si>
  <si>
    <t>320MG/60MG TBL RET 60</t>
  </si>
  <si>
    <t>201138</t>
  </si>
  <si>
    <t>100MG TBL PRO 30 II</t>
  </si>
  <si>
    <t>201125</t>
  </si>
  <si>
    <t>TRAMAL</t>
  </si>
  <si>
    <t>50MG CPS DUR 20 I</t>
  </si>
  <si>
    <t>234736</t>
  </si>
  <si>
    <t>4000052</t>
  </si>
  <si>
    <t>VLOŽKY ORTOPEDICKÉ SPECIÁLNÍ INDIV. ZHOTOVOVANÉ</t>
  </si>
  <si>
    <t>2 PÁRY / 1 ROK</t>
  </si>
  <si>
    <t>5000734</t>
  </si>
  <si>
    <t>ORTEX 015D LÍMEC KRČNÍ ANATOMICKÝ VYZTUŽENÝ</t>
  </si>
  <si>
    <t>S/7, S/8,5, S/9,5, M/7, M/8,5, M/9,5, L/7, L/9, L/10,5, XL/7,5, XL/9,5, XL/10,5</t>
  </si>
  <si>
    <t>5004352</t>
  </si>
  <si>
    <t>ORTÉZA PALCOVÁ S PRUŽNÝM TAHEM</t>
  </si>
  <si>
    <t>PROVEDENÍ PRO PRAVOU A LEVOU RUKU, VELIKOST 1-3</t>
  </si>
  <si>
    <t>5000605</t>
  </si>
  <si>
    <t>MEDI WRIST SUPPORT</t>
  </si>
  <si>
    <t>ZÁPĚSTNÍ BANDÁŽ</t>
  </si>
  <si>
    <t>ALPRAZOLAM</t>
  </si>
  <si>
    <t>6618</t>
  </si>
  <si>
    <t>0,5MG TBL NOB 30</t>
  </si>
  <si>
    <t>86656</t>
  </si>
  <si>
    <t>1MG TBL NOB 30</t>
  </si>
  <si>
    <t>BETAMETHASON A ANTIBIOTIKA</t>
  </si>
  <si>
    <t>17171</t>
  </si>
  <si>
    <t>BELOGENT</t>
  </si>
  <si>
    <t>0,5MG/G+1MG/G UNG 30G</t>
  </si>
  <si>
    <t>107918</t>
  </si>
  <si>
    <t>APO-DICLO</t>
  </si>
  <si>
    <t>50MG TBL ENT 100</t>
  </si>
  <si>
    <t>125121</t>
  </si>
  <si>
    <t>APO-DICLO SR 100</t>
  </si>
  <si>
    <t>100MG TBL RET 30</t>
  </si>
  <si>
    <t>GABAPENTIN</t>
  </si>
  <si>
    <t>84398</t>
  </si>
  <si>
    <t>100MG CPS DUR 100</t>
  </si>
  <si>
    <t>OLOPATADIN</t>
  </si>
  <si>
    <t>219650</t>
  </si>
  <si>
    <t>OFNOL</t>
  </si>
  <si>
    <t>1MG/ML OPH GTT SOL 1X5ML</t>
  </si>
  <si>
    <t>PERINDOPRIL A DIURETIKA</t>
  </si>
  <si>
    <t>162012</t>
  </si>
  <si>
    <t>PRESTARIUM NEO COMBI</t>
  </si>
  <si>
    <t>10MG/2,5MG TBL FLM 90(3X30)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</si>
  <si>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</si>
  <si>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</si>
  <si>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</si>
  <si>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</si>
  <si>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</si>
  <si>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</si>
  <si>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</si>
  <si>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</si>
  <si>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</si>
  <si>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</si>
  <si>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</si>
  <si>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</si>
  <si>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</si>
  <si>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</si>
  <si>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</si>
  <si>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</si>
  <si>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</si>
  <si>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</si>
  <si>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</si>
  <si>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</si>
  <si>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</si>
  <si>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</si>
  <si>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</si>
  <si>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235808</t>
  </si>
  <si>
    <t>87680</t>
  </si>
  <si>
    <t>400MG TBL NOB 10</t>
  </si>
  <si>
    <t>SERTRALIN</t>
  </si>
  <si>
    <t>31866</t>
  </si>
  <si>
    <t>ASENTRA</t>
  </si>
  <si>
    <t>50MG TBL FLM 28</t>
  </si>
  <si>
    <t>221112</t>
  </si>
  <si>
    <t>SUMATRIPTAN</t>
  </si>
  <si>
    <t>119115</t>
  </si>
  <si>
    <t>SUMATRIPTAN ACTAVIS</t>
  </si>
  <si>
    <t>50MG TBL OBD 6 I</t>
  </si>
  <si>
    <t>NATRIUM-PIKOSULFÁT, KOMBINACE</t>
  </si>
  <si>
    <t>207229</t>
  </si>
  <si>
    <t>CITRAFLEET</t>
  </si>
  <si>
    <t>10MG/3,5G/10,97G POR PLV SOL SCC 2</t>
  </si>
  <si>
    <t>5005538</t>
  </si>
  <si>
    <t>ORTÉZA ZÁPĚSTÍ LIGAFLEX CLASSIC ZAVŘENÁ 2435</t>
  </si>
  <si>
    <t>1 DLAHA, PRAVÁ/LEVÁ, 4 VELIKOSTI</t>
  </si>
  <si>
    <t>13704</t>
  </si>
  <si>
    <t>400MG TBL NOB 70</t>
  </si>
  <si>
    <t>ATORVASTATIN</t>
  </si>
  <si>
    <t>CETIRIZIN</t>
  </si>
  <si>
    <t>155686</t>
  </si>
  <si>
    <t>ZYRTEC</t>
  </si>
  <si>
    <t>10MG TBL FLM 90</t>
  </si>
  <si>
    <t>IBUPROFEN</t>
  </si>
  <si>
    <t>234195</t>
  </si>
  <si>
    <t>BRUFEN</t>
  </si>
  <si>
    <t>400MG TBL FLM 30 II</t>
  </si>
  <si>
    <t>229961</t>
  </si>
  <si>
    <t>200MG CPS MOL 24</t>
  </si>
  <si>
    <t>155781</t>
  </si>
  <si>
    <t>GODASAL</t>
  </si>
  <si>
    <t>100MG/50MG TBL NOB 50 II</t>
  </si>
  <si>
    <t>NAFTIDROFURYL</t>
  </si>
  <si>
    <t>66015</t>
  </si>
  <si>
    <t>ENELBIN</t>
  </si>
  <si>
    <t>100MG TBL PRO 100</t>
  </si>
  <si>
    <t>168898</t>
  </si>
  <si>
    <t>15MG TBL FLM 42 II</t>
  </si>
  <si>
    <t>168904</t>
  </si>
  <si>
    <t>20MG TBL FLM 98 II</t>
  </si>
  <si>
    <t>SULODEXID</t>
  </si>
  <si>
    <t>225450</t>
  </si>
  <si>
    <t>250SU CPS MOL 60</t>
  </si>
  <si>
    <t>178277</t>
  </si>
  <si>
    <t>TRAMADOL MYLAN</t>
  </si>
  <si>
    <t>200MG TBL PRO 30 II</t>
  </si>
  <si>
    <t>216873</t>
  </si>
  <si>
    <t>200MG TBL PRO 30 III</t>
  </si>
  <si>
    <t>230441</t>
  </si>
  <si>
    <t>TRALGIT SR</t>
  </si>
  <si>
    <t>150MG TBL PRO 30</t>
  </si>
  <si>
    <t>178235</t>
  </si>
  <si>
    <t>5000642</t>
  </si>
  <si>
    <t>GENUMEDI</t>
  </si>
  <si>
    <t>KOLENNÍ BANDÁŽ SE SILIKONOVOU PELOTOU KOLEM ČÉŠKY</t>
  </si>
  <si>
    <t>5006907</t>
  </si>
  <si>
    <t>VACOPED</t>
  </si>
  <si>
    <t>VAKUOVÝ FIXAČNÍ SYSTÉM STAVITELNÝ, VELIKOST S, M, L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</si>
  <si>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</si>
  <si>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</si>
  <si>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</si>
  <si>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</si>
  <si>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</si>
  <si>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</si>
  <si>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176914</t>
  </si>
  <si>
    <t>RIVOCOR</t>
  </si>
  <si>
    <t>75631</t>
  </si>
  <si>
    <t>DICLOFENAC AL RETARD</t>
  </si>
  <si>
    <t>100MG TBL PRO 20</t>
  </si>
  <si>
    <t>75632</t>
  </si>
  <si>
    <t>100MG TBL PRO 50</t>
  </si>
  <si>
    <t>EZETIMIB</t>
  </si>
  <si>
    <t>189181</t>
  </si>
  <si>
    <t>EZEN</t>
  </si>
  <si>
    <t>10MG TBL NOB 90</t>
  </si>
  <si>
    <t>84400</t>
  </si>
  <si>
    <t>93724</t>
  </si>
  <si>
    <t>100MG SUP 10</t>
  </si>
  <si>
    <t>216185</t>
  </si>
  <si>
    <t>KLACID SR</t>
  </si>
  <si>
    <t>500MG TBL RET 7</t>
  </si>
  <si>
    <t>124343</t>
  </si>
  <si>
    <t>5MG TBL FLM 30 I</t>
  </si>
  <si>
    <t>MEFENOXALON</t>
  </si>
  <si>
    <t>85656</t>
  </si>
  <si>
    <t>DORSIFLEX</t>
  </si>
  <si>
    <t>200MG TBL NOB 30</t>
  </si>
  <si>
    <t>MELOXIKAM</t>
  </si>
  <si>
    <t>112562</t>
  </si>
  <si>
    <t>RECOXA</t>
  </si>
  <si>
    <t>15MG TBL NOB 60</t>
  </si>
  <si>
    <t>PROGVANIL, KOMBINACE</t>
  </si>
  <si>
    <t>231965</t>
  </si>
  <si>
    <t>MALARONE</t>
  </si>
  <si>
    <t>250MG/100MG TBL FLM 12</t>
  </si>
  <si>
    <t>15866</t>
  </si>
  <si>
    <t>10MG TBL NOB 100</t>
  </si>
  <si>
    <t>TETRYZOLIN, KOMBINACE</t>
  </si>
  <si>
    <t>187418</t>
  </si>
  <si>
    <t>0,5MG/ML+0,4MG/ML OPH GTT SOL 10ML</t>
  </si>
  <si>
    <t>5007424</t>
  </si>
  <si>
    <t>ORTÉZA KOLENNÍHO KLOUBU KRÁTKÁ S PRUŽINOVÝMI VÝZTU</t>
  </si>
  <si>
    <t>NÁVLEKOVÁ, ÚPLETOVÁ S BOČNÍMI PRUŽINOVÝMI VÝZTUHAMI</t>
  </si>
  <si>
    <t>75633</t>
  </si>
  <si>
    <t>112561</t>
  </si>
  <si>
    <t>15MG TBL NOB 30</t>
  </si>
  <si>
    <t>ACEKLOFENAK</t>
  </si>
  <si>
    <t>191729</t>
  </si>
  <si>
    <t>BIOFENAC</t>
  </si>
  <si>
    <t>100MG TBL FLM 20</t>
  </si>
  <si>
    <t>125046</t>
  </si>
  <si>
    <t>APO-AMLO</t>
  </si>
  <si>
    <t>ESCITALOPRAM</t>
  </si>
  <si>
    <t>187330</t>
  </si>
  <si>
    <t>MIRAKLIDE</t>
  </si>
  <si>
    <t>10MG TBL FLM 28 I</t>
  </si>
  <si>
    <t>62315</t>
  </si>
  <si>
    <t>100MG/ML DRM SOL 30ML</t>
  </si>
  <si>
    <t>107135</t>
  </si>
  <si>
    <t>150MG CPS DUR 16</t>
  </si>
  <si>
    <t>METFORMIN</t>
  </si>
  <si>
    <t>208204</t>
  </si>
  <si>
    <t>SIOFOR</t>
  </si>
  <si>
    <t>500MG TBL FLM 60 II</t>
  </si>
  <si>
    <t>162008</t>
  </si>
  <si>
    <t>10MG/2,5MG TBL FLM 30</t>
  </si>
  <si>
    <t>250725</t>
  </si>
  <si>
    <t>PERINDOPRIL, AMLODIPIN A INDAPAMID</t>
  </si>
  <si>
    <t>190970</t>
  </si>
  <si>
    <t>TRIPLIXAM</t>
  </si>
  <si>
    <t>10MG/2,5MG/5MG TBL FLM 90(3X30)</t>
  </si>
  <si>
    <t>88217</t>
  </si>
  <si>
    <t>1,5MG TBL NOB 30</t>
  </si>
  <si>
    <t>DRASLÍK</t>
  </si>
  <si>
    <t>88356</t>
  </si>
  <si>
    <t>CARDILAN</t>
  </si>
  <si>
    <t>0,175G/0,175G TBL NOB 100</t>
  </si>
  <si>
    <t>FENOXYMETHYLPENICILIN</t>
  </si>
  <si>
    <t>45998</t>
  </si>
  <si>
    <t>OSPEN</t>
  </si>
  <si>
    <t>1,5MIU TBL FLM 30</t>
  </si>
  <si>
    <t>5000617</t>
  </si>
  <si>
    <t>GENUMEDI PLUS</t>
  </si>
  <si>
    <t>KOLENNÍ BANDÁŽ SE SILIKONOVOU PELOTOU KOLEM ČÉŠKY S UPÍNACÍMI PÁSKY</t>
  </si>
  <si>
    <t>5001908</t>
  </si>
  <si>
    <t>PÁSKA EPIKONDYLÁRNÍ - TYP 202</t>
  </si>
  <si>
    <t>5005471</t>
  </si>
  <si>
    <t>OBINADLO ELASTICKÉ CZIDEÁL</t>
  </si>
  <si>
    <t>6CMX5M,KRÁTKÝ TAH,1KS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</si>
  <si>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</si>
  <si>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</si>
  <si>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</si>
  <si>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</si>
  <si>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</si>
  <si>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R06AX27 - DESLORATADIN</t>
  </si>
  <si>
    <t>C01BC03 - PROPAFENON</t>
  </si>
  <si>
    <t>N06AB06 - SERTRALIN</t>
  </si>
  <si>
    <t>N02AJ13 - TRAMADOL A PARACETAMOL</t>
  </si>
  <si>
    <t>N06AB10 - ESCITALOPRAM</t>
  </si>
  <si>
    <t>C07AB03 - ATENOLOL</t>
  </si>
  <si>
    <t>B01AB05 - ENOXAPARIN</t>
  </si>
  <si>
    <t>C05BA01 - ORGANO-HEPARINOID</t>
  </si>
  <si>
    <t>A10BB12 - GLIMEPIRID</t>
  </si>
  <si>
    <t>R03AC02 - SALBUTAMOL</t>
  </si>
  <si>
    <t>M01AC06 - MELOXIKAM</t>
  </si>
  <si>
    <t>A10BA02 - METFORMIN</t>
  </si>
  <si>
    <t>J05AX05 - INOSIN PRANOBEX</t>
  </si>
  <si>
    <t>J05AB01</t>
  </si>
  <si>
    <t>C05BA01</t>
  </si>
  <si>
    <t>N02AJ13</t>
  </si>
  <si>
    <t>R03AC02</t>
  </si>
  <si>
    <t>R06AX27</t>
  </si>
  <si>
    <t>A10BB12</t>
  </si>
  <si>
    <t>B01AB05</t>
  </si>
  <si>
    <t>J05AX05</t>
  </si>
  <si>
    <t>C01BC03</t>
  </si>
  <si>
    <t>C07AB03</t>
  </si>
  <si>
    <t>N06AB06</t>
  </si>
  <si>
    <t>M01AC06</t>
  </si>
  <si>
    <t>A10BA02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</si>
  <si>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</si>
  <si>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</si>
  <si>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</si>
  <si>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</si>
  <si>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</si>
  <si>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</si>
  <si>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</si>
  <si>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</si>
  <si>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</si>
  <si>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</si>
  <si>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</si>
  <si>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</si>
  <si>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</si>
  <si>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</si>
  <si>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</si>
  <si>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</si>
  <si>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</si>
  <si>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</si>
  <si>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</si>
  <si>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</si>
  <si>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</si>
  <si>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</si>
  <si>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</si>
  <si>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</si>
  <si>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</si>
  <si>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</si>
  <si>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</si>
  <si>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</si>
  <si>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</si>
  <si>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</si>
  <si>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</si>
  <si>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</si>
  <si>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</si>
  <si>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</si>
  <si>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</si>
  <si>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</si>
  <si>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</si>
  <si>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</si>
  <si>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</si>
  <si>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</si>
  <si>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</si>
  <si>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</si>
  <si>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</si>
  <si>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</si>
  <si>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</si>
  <si>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</si>
  <si>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</si>
  <si>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</si>
  <si>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</si>
  <si>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</si>
  <si>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</si>
  <si>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</si>
  <si>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</si>
  <si>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</si>
  <si>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</si>
  <si>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</si>
  <si>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</si>
  <si>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</si>
  <si>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</si>
  <si>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</si>
  <si>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</si>
  <si>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</si>
  <si>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</si>
  <si>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</si>
  <si>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</si>
  <si>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</si>
  <si>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</si>
  <si>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</si>
  <si>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</si>
  <si>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ZA540</t>
  </si>
  <si>
    <t>NĂˇplast omnifix E 15 cm x 10 m 9006513</t>
  </si>
  <si>
    <t>ZQ117</t>
  </si>
  <si>
    <t>NĂˇplast transparentnĂ­ Airoplast cĂ­vka 2,5 cm x 9,14 m (nĂˇhrada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</si>
  <si>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</si>
  <si>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</si>
  <si>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</si>
  <si>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</si>
  <si>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</si>
  <si>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</si>
  <si>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</si>
  <si>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</si>
  <si>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</si>
  <si>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</si>
  <si>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ZL975</t>
  </si>
  <si>
    <t>PÄ›na renasys-F malĂ˝ set (S) pro podtlakovou terapii 66800794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</si>
  <si>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</si>
  <si>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</si>
  <si>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</si>
  <si>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</si>
  <si>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</si>
  <si>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</si>
  <si>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</si>
  <si>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</si>
  <si>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</si>
  <si>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</si>
  <si>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</si>
  <si>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</si>
  <si>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</si>
  <si>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</si>
  <si>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</si>
  <si>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</si>
  <si>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</si>
  <si>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</si>
  <si>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</si>
  <si>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</si>
  <si>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</si>
  <si>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</si>
  <si>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</si>
  <si>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</si>
  <si>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</si>
  <si>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</si>
  <si>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</si>
  <si>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</si>
  <si>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</si>
  <si>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</si>
  <si>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</si>
  <si>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</si>
  <si>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</si>
  <si>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</si>
  <si>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</si>
  <si>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</si>
  <si>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</si>
  <si>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</si>
  <si>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ZP078</t>
  </si>
  <si>
    <t>Kontejner 25 ml PP ĹˇroubovĂ˝ sterilnĂ­ uzĂˇvÄ›r 2680/EST/SG</t>
  </si>
  <si>
    <t>ZB102</t>
  </si>
  <si>
    <t>LĂˇhev k odsĂˇvaÄŤce flovac 1l hadice 1,8 m Ăˇ 45 ks 000-036-020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</si>
  <si>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</si>
  <si>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</si>
  <si>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</si>
  <si>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</si>
  <si>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</si>
  <si>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</si>
  <si>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</si>
  <si>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</si>
  <si>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</si>
  <si>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</si>
  <si>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ZQ143</t>
  </si>
  <si>
    <t>Pinzeta anatomickĂˇ rovnĂˇ ĂşzkĂˇ 145 mm TK-BA 100-14</t>
  </si>
  <si>
    <t>ZK893</t>
  </si>
  <si>
    <t>Pinzeta chirurgickĂˇ ĂşzkĂˇ 1 x 2 zuby 130 mm B397114920026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</si>
  <si>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</si>
  <si>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</si>
  <si>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</si>
  <si>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</si>
  <si>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</si>
  <si>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</si>
  <si>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</si>
  <si>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</si>
  <si>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</si>
  <si>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</si>
  <si>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</si>
  <si>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</si>
  <si>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</si>
  <si>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</si>
  <si>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</si>
  <si>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</si>
  <si>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</si>
  <si>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</si>
  <si>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</si>
  <si>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</si>
  <si>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</si>
  <si>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</si>
  <si>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</si>
  <si>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</si>
  <si>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</si>
  <si>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</si>
  <si>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</si>
  <si>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</si>
  <si>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</si>
  <si>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</si>
  <si>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</si>
  <si>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</si>
  <si>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</si>
  <si>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</si>
  <si>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</si>
  <si>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</si>
  <si>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</si>
  <si>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</si>
  <si>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</si>
  <si>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</si>
  <si>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</si>
  <si>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</si>
  <si>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</si>
  <si>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</si>
  <si>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</si>
  <si>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</si>
  <si>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</si>
  <si>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</si>
  <si>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</si>
  <si>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</si>
  <si>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</si>
  <si>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</si>
  <si>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</si>
  <si>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</si>
  <si>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</si>
  <si>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</si>
  <si>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</si>
  <si>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</si>
  <si>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</si>
  <si>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</si>
  <si>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</si>
  <si>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</si>
  <si>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</si>
  <si>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</si>
  <si>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</si>
  <si>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</si>
  <si>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</si>
  <si>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</si>
  <si>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</si>
  <si>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</si>
  <si>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</si>
  <si>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</si>
  <si>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</si>
  <si>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</si>
  <si>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</si>
  <si>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</si>
  <si>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</si>
  <si>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</si>
  <si>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</si>
  <si>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</si>
  <si>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</si>
  <si>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</si>
  <si>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</si>
  <si>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</si>
  <si>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</si>
  <si>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</si>
  <si>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</si>
  <si>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</si>
  <si>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</si>
  <si>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</si>
  <si>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</si>
  <si>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</si>
  <si>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</si>
  <si>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</si>
  <si>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</si>
  <si>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</si>
  <si>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</si>
  <si>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ZQ732</t>
  </si>
  <si>
    <t>BandĂˇĹľ trakÄŤnĂ­ Tensoplast STK Adhesive dÄ›tskĂˇ 6 x 2,7 cm bal. Ăˇ 12 ks 66000457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</si>
  <si>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</si>
  <si>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</si>
  <si>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</si>
  <si>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</si>
  <si>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</si>
  <si>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</si>
  <si>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</si>
  <si>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</si>
  <si>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</si>
  <si>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</si>
  <si>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</si>
  <si>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</si>
  <si>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ZN366</t>
  </si>
  <si>
    <t>NĂˇplast poinjekÄŤnĂ­ elastickĂˇ tkanĂˇ jednotl. baleno 19 mm x 72 mm P-CURE1972ELAST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</si>
  <si>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</si>
  <si>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</si>
  <si>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</si>
  <si>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</si>
  <si>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</si>
  <si>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</si>
  <si>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</si>
  <si>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</si>
  <si>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ZA426</t>
  </si>
  <si>
    <t>Obinadlo hydrofilnĂ­ 16 cm x 10 m 13014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</si>
  <si>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</si>
  <si>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</si>
  <si>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</si>
  <si>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</si>
  <si>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</si>
  <si>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</si>
  <si>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</si>
  <si>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</si>
  <si>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</si>
  <si>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</si>
  <si>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</si>
  <si>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</si>
  <si>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</si>
  <si>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</si>
  <si>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</si>
  <si>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</si>
  <si>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ZC752</t>
  </si>
  <si>
    <t>ÄŚepelka skalpelovĂˇ 15 BB515</t>
  </si>
  <si>
    <t>ZF159</t>
  </si>
  <si>
    <t>NĂˇdoba na kontaminovanĂ˝ ostrĂ˝ odpad  1 l   kulatĂˇ 15-0002/2</t>
  </si>
  <si>
    <t>ZA897</t>
  </si>
  <si>
    <t>NĹŻĹľ na stehy sterilnĂ­  krĂˇtkĂ˝ bal. Ăˇ 100 ks 11.000.00.010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</si>
  <si>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</si>
  <si>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</si>
  <si>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</si>
  <si>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</si>
  <si>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50115064</t>
  </si>
  <si>
    <t>ZPr - šicí materiál (Z529)</t>
  </si>
  <si>
    <t>ZB979</t>
  </si>
  <si>
    <t>Ĺ itĂ­ dafilon modrĂ˝ 4/0 (1.5) bal. Ăˇ 36 ks C0932205</t>
  </si>
  <si>
    <t>ZR996</t>
  </si>
  <si>
    <t>Ĺ itĂ­ novosyn fialovĂ˝ 4/0 (1,5) bal. Ăˇ 36 ks C0068220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</si>
  <si>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</si>
  <si>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</si>
  <si>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</si>
  <si>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</si>
  <si>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</si>
  <si>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</si>
  <si>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</si>
  <si>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</si>
  <si>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</si>
  <si>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</si>
  <si>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</si>
  <si>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</si>
  <si>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</si>
  <si>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</si>
  <si>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</si>
  <si>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</si>
  <si>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</si>
  <si>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</si>
  <si>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</si>
  <si>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</si>
  <si>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</si>
  <si>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</si>
  <si>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ZC845</t>
  </si>
  <si>
    <t>Kompresa NT 10 x 20 cm/5 ks sterilnĂ­ 26621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</si>
  <si>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</si>
  <si>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</si>
  <si>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</si>
  <si>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</si>
  <si>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</si>
  <si>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</si>
  <si>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</si>
  <si>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</si>
  <si>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</si>
  <si>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</si>
  <si>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</si>
  <si>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</si>
  <si>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</si>
  <si>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</si>
  <si>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</si>
  <si>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</si>
  <si>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ZA066</t>
  </si>
  <si>
    <t>PĂˇs bĹ™iĹˇnĂ­ - Verba ÄŤ. 4 - 95 - 105 cm 932534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</si>
  <si>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</si>
  <si>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</si>
  <si>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</si>
  <si>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</si>
  <si>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ZQ490</t>
  </si>
  <si>
    <t>Elektroda EKG pÄ›novĂˇ pr. 48 mm pro dospÄ›lĂ© pro dlouhodobĂ© pouĹľitĂ­ (ES GS48) H-108003</t>
  </si>
  <si>
    <t>ZK884</t>
  </si>
  <si>
    <t>Kohout trojcestnĂ˝ discofix modrĂ˝ 4095111</t>
  </si>
  <si>
    <t>ZO372</t>
  </si>
  <si>
    <t>Konektor bezjehlovĂ˝ OptiSyte JIM:JSM4001</t>
  </si>
  <si>
    <t>ZA713</t>
  </si>
  <si>
    <t>MÄ›Ĺ™iÄŤ ĹľilnĂ­ho tlaku 01 646992</t>
  </si>
  <si>
    <t>ZL453</t>
  </si>
  <si>
    <t>ManĹľeta TK jednohadiÄŤkovĂˇ NIBP dospÄ›lĂˇ 25 - 35 cm U1880S</t>
  </si>
  <si>
    <t>ZQ140</t>
  </si>
  <si>
    <t>NĹŻĹľky oÄŤnĂ­ rovnĂ© 115 mm TK-AK 432-11</t>
  </si>
  <si>
    <t>ZA691</t>
  </si>
  <si>
    <t>Rampa 3 kohouty discofix 16600C/4085434/</t>
  </si>
  <si>
    <t>ZA883</t>
  </si>
  <si>
    <t>Rourka rektĂˇlnĂ­ CH18 dĂ©lka 40 cm 19-18.100</t>
  </si>
  <si>
    <t>ZD748</t>
  </si>
  <si>
    <t>Set sterilnĂ­ pro ĹľilnĂ­ katetrizaci a rouĹˇkovĂˇnĂ­ bal. Ăˇ 10 ks Kit CVK (2SVAS1AP1159)</t>
  </si>
  <si>
    <t>ZM600</t>
  </si>
  <si>
    <t>Spojka flovac ĹľlutĂˇ 000-036-102</t>
  </si>
  <si>
    <t>ZO543</t>
  </si>
  <si>
    <t>StĹ™Ă­kaÄŤka injekÄŤnĂ­ pĹ™edplnÄ›nĂˇ 0,9% NaCl 10 ml BD PosiFlush SP EMA bal. Ăˇ 30 ks 306585</t>
  </si>
  <si>
    <t>ZB985</t>
  </si>
  <si>
    <t>Zkumavka moÄŤovĂˇ urin-monovette s pĂ­stem 10 ml sterilnĂ­ bal. Ăˇ 100 ks 10.252.020</t>
  </si>
  <si>
    <t>ZG139</t>
  </si>
  <si>
    <t>Set infuznĂ­ VL ST 00 PVC, silikon 285 cm mod standard bal. Ăˇ 30 ks k Agilii  M46441000S</t>
  </si>
  <si>
    <t>ZB611</t>
  </si>
  <si>
    <t>Jehla injekÄŤnĂ­ STERICAN IM-HL.0,90  x 70 mm,ĹľlutĂˇ, LL, bal. Ăˇ 100 ks 4665791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</si>
  <si>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</si>
  <si>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</si>
  <si>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</si>
  <si>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</si>
  <si>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</si>
  <si>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</si>
  <si>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</si>
  <si>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</si>
  <si>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</si>
  <si>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</si>
  <si>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ZB751</t>
  </si>
  <si>
    <t>Hadice PVC 8/12 Ăˇ 30 m P06623</t>
  </si>
  <si>
    <t>50115003</t>
  </si>
  <si>
    <t>TEP (Z518)</t>
  </si>
  <si>
    <t>ZS897</t>
  </si>
  <si>
    <t>DĹ™Ă­k metakarpu-velikost 00+krÄŤek s hlav.-vel.05 nebo 10 MRI MM00+MRI CN05-10</t>
  </si>
  <si>
    <t>ZT127</t>
  </si>
  <si>
    <t>NĂˇhrada kloubu palce ruky nĂˇhrada trapezia vel. 00 MRI TN00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</si>
  <si>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</si>
  <si>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</si>
  <si>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</si>
  <si>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</si>
  <si>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</si>
  <si>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</si>
  <si>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</si>
  <si>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</si>
  <si>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KJ211</t>
  </si>
  <si>
    <t>nĂˇhrada ramennĂ­ho kloubu hlavice humerĂˇlnĂ­ prĹŻm 50 mm CoCrMo  1322.09.500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</si>
  <si>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</si>
  <si>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</si>
  <si>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</si>
  <si>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</si>
  <si>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</si>
  <si>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</si>
  <si>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</si>
  <si>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</si>
  <si>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</si>
  <si>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</si>
  <si>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</si>
  <si>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</si>
  <si>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</si>
  <si>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</si>
  <si>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</si>
  <si>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</si>
  <si>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</si>
  <si>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</si>
  <si>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</si>
  <si>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</si>
  <si>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KG483</t>
  </si>
  <si>
    <t>dlaha DHP 2,7/3,5 dorso-lat levĂˇ 3 otv. 441.263</t>
  </si>
  <si>
    <t>KG485</t>
  </si>
  <si>
    <t>dlaha DHP 2,7/3,5 dorso-lat levĂˇ 5 otv. 441.265</t>
  </si>
  <si>
    <t>KG484</t>
  </si>
  <si>
    <t>dlaha DHP 2,7/3,5 dorso-lat pravĂˇ 5 otv. 441.264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</si>
  <si>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</si>
  <si>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</si>
  <si>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</si>
  <si>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</si>
  <si>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</si>
  <si>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</si>
  <si>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</si>
  <si>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</si>
  <si>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ZM172</t>
  </si>
  <si>
    <t>Dlaha extra artikulĂˇrnĂ­ levĂˇ A-4750.71</t>
  </si>
  <si>
    <t>ZI867</t>
  </si>
  <si>
    <t>Dlaha hĂˇÄŤkovĂˇ LCP 3,5 mm na klĂ­ÄŤnĂ­ kost 5 otvorĹŻ 441.084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</si>
  <si>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</si>
  <si>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</si>
  <si>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</si>
  <si>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</si>
  <si>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ZH691</t>
  </si>
  <si>
    <t>Dlaha LCP 2,7 / 3,5 mm na laterĂˇlnĂ­ distĂˇlnĂ­ fibulu 04.112.138</t>
  </si>
  <si>
    <t>KG476</t>
  </si>
  <si>
    <t>dlaha LCP 3,5 na olekranon levĂˇ 4 otv. D 436.505</t>
  </si>
  <si>
    <t>KG475</t>
  </si>
  <si>
    <t>dlaha LCP 3,5 na olekranon pravĂˇ 4 otv. D 436.504</t>
  </si>
  <si>
    <t>ZF867</t>
  </si>
  <si>
    <t>Dlaha LCP distĂˇlnĂ­ tibie 241.445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</si>
  <si>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</si>
  <si>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</si>
  <si>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</si>
  <si>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</si>
  <si>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</si>
  <si>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</si>
  <si>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</si>
  <si>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</si>
  <si>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ZI307</t>
  </si>
  <si>
    <t>Dlaha LCP distĂˇlnĂ­ tibie 3.5 mm mediĂˇlnĂ­ bez vĂ˝bÄ›Ĺľku 02.112.527</t>
  </si>
  <si>
    <t>ZG783</t>
  </si>
  <si>
    <t>Dlaha LCP distĂˇlnĂ­ tibie 3.5 mm mediĂˇlnĂ­ bez vĂ˝bÄ›Ĺľku 02.112.531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</si>
  <si>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</si>
  <si>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</si>
  <si>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</si>
  <si>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</si>
  <si>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ZI286</t>
  </si>
  <si>
    <t>Dlaha LCP pro artrodĂ©zu zĂˇpÄ›stĂ­ 2,7/3,5 04.110.150</t>
  </si>
  <si>
    <t>ZC289</t>
  </si>
  <si>
    <t>Dlaha LCP proximĂˇlnĂ­ tibie 4.5/5.0 240.046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</si>
  <si>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</si>
  <si>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</si>
  <si>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</si>
  <si>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</si>
  <si>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</si>
  <si>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</si>
  <si>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</si>
  <si>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</si>
  <si>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</si>
  <si>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</si>
  <si>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</si>
  <si>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</si>
  <si>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ZD376</t>
  </si>
  <si>
    <t>Dlaha LCP-DF 4.5/5.0 mm 222.254</t>
  </si>
  <si>
    <t>ZE756</t>
  </si>
  <si>
    <t>Dlaha LCP-DF 4.5/5.0 mm 222.258</t>
  </si>
  <si>
    <t>ZI228</t>
  </si>
  <si>
    <t>Dlaha LCP-PLT 4.5/5.0 mm 222.225</t>
  </si>
  <si>
    <t>ZT347</t>
  </si>
  <si>
    <t>Dlaha pĂˇnevnĂ­ OMEGA Long pravĂˇ vÄŤetnÄ› tvarovĂˇnĂ­ 397129704230</t>
  </si>
  <si>
    <t>ZG664</t>
  </si>
  <si>
    <t>Dlaha philos proximĂˇlnĂ­ humerus 3,5   6 otv. 241.919</t>
  </si>
  <si>
    <t>ZA995</t>
  </si>
  <si>
    <t>Dlaha philos proximĂˇlnĂ­ humerus 3,5   8 otv. 241.921</t>
  </si>
  <si>
    <t>ZA063</t>
  </si>
  <si>
    <t>Dlaha philos proximĂˇlnĂ­ humerus 3,5 3 otv. 241.901</t>
  </si>
  <si>
    <t>ZI653</t>
  </si>
  <si>
    <t>Dlaha pĹ™Ă­mĂˇ LCP 3,5 mm 6 otovrĹŻ 223.561</t>
  </si>
  <si>
    <t>ZI505</t>
  </si>
  <si>
    <t>Dlaha pĹ™Ă­mĂˇ LCP 3,5 mm 7 otvorĹŻ 223.571</t>
  </si>
  <si>
    <t>ZG700</t>
  </si>
  <si>
    <t>Dlaha pro fibulu   9 otv. s hĂˇÄŤkem LA09 798-110-101-009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</si>
  <si>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</si>
  <si>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</si>
  <si>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</si>
  <si>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</si>
  <si>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</si>
  <si>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</si>
  <si>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</si>
  <si>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</si>
  <si>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</si>
  <si>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</si>
  <si>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ZK902</t>
  </si>
  <si>
    <t>Dlaha radiĂˇlnĂ­ IXOS P2 ĂşhlovÄ› stabilnĂ­ 26-912-11-09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</si>
  <si>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</si>
  <si>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</si>
  <si>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</si>
  <si>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</si>
  <si>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ZF951</t>
  </si>
  <si>
    <t>Dlaha radiĂˇlnĂ­ IXOS P4 wave 26-914-22-09</t>
  </si>
  <si>
    <t>ZL048</t>
  </si>
  <si>
    <t>Dlaha radiĂˇlnĂ­ IXOS P4 wave 26-914-23-09</t>
  </si>
  <si>
    <t>ZM846</t>
  </si>
  <si>
    <t>Dlaha radiĂˇlnĂ­ korekÄŤnĂ­ Recos TI uhl.stabilnĂ­ 26-166-42-09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</si>
  <si>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</si>
  <si>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</si>
  <si>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</si>
  <si>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</si>
  <si>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</si>
  <si>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</si>
  <si>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KM484</t>
  </si>
  <si>
    <t>dlaha SIJ PRS RX System zavĹ™enĂˇ 21177-4</t>
  </si>
  <si>
    <t>ZG573</t>
  </si>
  <si>
    <t>Dlaha tibiĂˇlnĂ­ proximĂˇlnĂ­ LCP 4.5/5.0 mm 240.036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</si>
  <si>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</si>
  <si>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</si>
  <si>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</si>
  <si>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</si>
  <si>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ZR375</t>
  </si>
  <si>
    <t>Dlaha tibiĂˇlnĂ­ proximĂˇlnĂ­ mediĂˇlnĂ­ LCP 4,5 dĂ©lka 6 otv. pravĂˇ 239.986</t>
  </si>
  <si>
    <t>ZC286</t>
  </si>
  <si>
    <t>Dlaha tibie proximĂˇlnĂ­ LCP laterĂˇlnĂ­ 4.5/5.0 8 otv. 240.041</t>
  </si>
  <si>
    <t>KM868</t>
  </si>
  <si>
    <t>dlaha tvaru pismene J 16 otvorĹŻ 21197-16</t>
  </si>
  <si>
    <t>ZA151</t>
  </si>
  <si>
    <t>Dlaha uzamykatelnĂˇ 3.5 mm patnĂ­ kost 241.622</t>
  </si>
  <si>
    <t>ZD339</t>
  </si>
  <si>
    <t>Dlaha uzamykatelnĂˇ 3.5 mm patnĂ­ kost 241.623</t>
  </si>
  <si>
    <t>ZS833</t>
  </si>
  <si>
    <t>Dlaha uzamykatelnĂˇ VA 1,5 titan 04.130.251</t>
  </si>
  <si>
    <t>ZT564</t>
  </si>
  <si>
    <t>Dlaha uzamykatelnĂˇ VA 2,0 titan 2+6 otv. kondylĂˇrnĂ­ 04.130.355</t>
  </si>
  <si>
    <t>ZT563</t>
  </si>
  <si>
    <t>Dlaha uzamykatelnĂˇ VA 2,0 titan 3+7 otv. tvaru Y 04.130.353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</si>
  <si>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</si>
  <si>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</si>
  <si>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</si>
  <si>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</si>
  <si>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</si>
  <si>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</si>
  <si>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</si>
  <si>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</si>
  <si>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</si>
  <si>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</si>
  <si>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</si>
  <si>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</si>
  <si>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</si>
  <si>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</si>
  <si>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</si>
  <si>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</si>
  <si>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</si>
  <si>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</si>
  <si>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</si>
  <si>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</si>
  <si>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</si>
  <si>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</si>
  <si>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</si>
  <si>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</si>
  <si>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KM899</t>
  </si>
  <si>
    <t>dlaha zahnutĂˇ PRS RX System, 7 otvorĹŻ 21191-7</t>
  </si>
  <si>
    <t>ZM587</t>
  </si>
  <si>
    <t>Dlaha zamykatelnĂˇ aptus hand pro scaphoid 1,2/1,5 mm A-4350.80</t>
  </si>
  <si>
    <t>ZT157</t>
  </si>
  <si>
    <t>DrĂˇt K k CMC RUBIS 0,8mm L 80mm  BR10070</t>
  </si>
  <si>
    <t>ZG307</t>
  </si>
  <si>
    <t>DrĂˇt KirschnerĹŻv 1.60 mm Ăˇ 10 ks 292.160.10</t>
  </si>
  <si>
    <t>ZA288</t>
  </si>
  <si>
    <t>DrĂˇt repoziÄŤnĂ­ 2,0 mm se ĹˇpiÄŤkou 292.410</t>
  </si>
  <si>
    <t>ZA393</t>
  </si>
  <si>
    <t>DrĂˇt vodĂ­cĂ­ 1,60 mm bal. Ăˇ 10 ks 26-451-00-07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</si>
  <si>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</si>
  <si>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</si>
  <si>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</si>
  <si>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</si>
  <si>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</si>
  <si>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</si>
  <si>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ZT291</t>
  </si>
  <si>
    <t>FrĂ©za vstupnĂ­ vrtacĂ­ pr. 16 PF Targon KH422R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</si>
  <si>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</si>
  <si>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</si>
  <si>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</si>
  <si>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</si>
  <si>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</si>
  <si>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</si>
  <si>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</si>
  <si>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</si>
  <si>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</si>
  <si>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</si>
  <si>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</si>
  <si>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</si>
  <si>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</si>
  <si>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</si>
  <si>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</si>
  <si>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</si>
  <si>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</si>
  <si>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</si>
  <si>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</si>
  <si>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</si>
  <si>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</si>
  <si>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</si>
  <si>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</si>
  <si>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</si>
  <si>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ZK734</t>
  </si>
  <si>
    <t>HĹ™eb expert femorĂˇlnĂ­ laterĂˇlnĂ­ 10.0 mm 04.003.257</t>
  </si>
  <si>
    <t>KG238</t>
  </si>
  <si>
    <t>hĹ™eb expert TN tibiĂˇlnĂ­ pr. 10 kanylovanĂ˝ D360 TAN 04.004.452</t>
  </si>
  <si>
    <t>KG246</t>
  </si>
  <si>
    <t>hĹ™eb expert TN tibiĂˇlnĂ­ pr. 12 kanylovanĂ˝ D345 TAN 04.004.649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</si>
  <si>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</si>
  <si>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</si>
  <si>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</si>
  <si>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</si>
  <si>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</si>
  <si>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</si>
  <si>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</si>
  <si>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</si>
  <si>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</si>
  <si>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</si>
  <si>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</si>
  <si>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</si>
  <si>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</si>
  <si>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</si>
  <si>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</si>
  <si>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</si>
  <si>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</si>
  <si>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</si>
  <si>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ZO293</t>
  </si>
  <si>
    <t>HĹ™eb humerĂˇlnĂ­ 7 mm dĂ©lka 260 mm KE214T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</si>
  <si>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</si>
  <si>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</si>
  <si>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</si>
  <si>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</si>
  <si>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</si>
  <si>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</si>
  <si>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ZC227</t>
  </si>
  <si>
    <t>HĹ™eb PH nagel 10/7 Targon KE071T</t>
  </si>
  <si>
    <t>ZA311</t>
  </si>
  <si>
    <t>HĹ™eb PH nagel 10/7 Targon KE074T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</si>
  <si>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</si>
  <si>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</si>
  <si>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</si>
  <si>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</si>
  <si>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</si>
  <si>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</si>
  <si>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</si>
  <si>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</si>
  <si>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</si>
  <si>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</si>
  <si>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</si>
  <si>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</si>
  <si>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</si>
  <si>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</si>
  <si>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</si>
  <si>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</si>
  <si>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ZC180</t>
  </si>
  <si>
    <t>HĹ™eb targon PF 10 x 220 mm 135Â° KD014T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</si>
  <si>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</si>
  <si>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</si>
  <si>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</si>
  <si>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</si>
  <si>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</si>
  <si>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</si>
  <si>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</si>
  <si>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</si>
  <si>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ZD548</t>
  </si>
  <si>
    <t>HĹ™eb targon PF-L 10 x 380 mm 130Â° KD087T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</si>
  <si>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</si>
  <si>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</si>
  <si>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</si>
  <si>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</si>
  <si>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</si>
  <si>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</si>
  <si>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ZD506</t>
  </si>
  <si>
    <t>HĹ™eb wurzburger ulna/radius 5,0 x 220 mm 1-3615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</si>
  <si>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</si>
  <si>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</si>
  <si>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</si>
  <si>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</si>
  <si>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</si>
  <si>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</si>
  <si>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</si>
  <si>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</si>
  <si>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</si>
  <si>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</si>
  <si>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</si>
  <si>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</si>
  <si>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</si>
  <si>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</si>
  <si>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</si>
  <si>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</si>
  <si>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</si>
  <si>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</si>
  <si>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</si>
  <si>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</si>
  <si>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</si>
  <si>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</si>
  <si>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</si>
  <si>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</si>
  <si>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</si>
  <si>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</si>
  <si>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</si>
  <si>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</si>
  <si>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</si>
  <si>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</si>
  <si>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</si>
  <si>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</si>
  <si>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</si>
  <si>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</si>
  <si>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</si>
  <si>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</si>
  <si>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</si>
  <si>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</si>
  <si>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</si>
  <si>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</si>
  <si>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</si>
  <si>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</si>
  <si>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ZJ597</t>
  </si>
  <si>
    <t>Ĺ roub kanylovanĂ˝ 3.5 mm 205.022</t>
  </si>
  <si>
    <t>ZC261</t>
  </si>
  <si>
    <t>Ĺ roub kanylovanĂ˝ 3.5 mm 205.046</t>
  </si>
  <si>
    <t>ZA093</t>
  </si>
  <si>
    <t>Ĺ roub kanylovanĂ˝ 3.5 mm 205.050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</si>
  <si>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</si>
  <si>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</si>
  <si>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</si>
  <si>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</si>
  <si>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</si>
  <si>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</si>
  <si>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</si>
  <si>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</si>
  <si>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</si>
  <si>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</si>
  <si>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</si>
  <si>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</si>
  <si>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</si>
  <si>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</si>
  <si>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</si>
  <si>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</si>
  <si>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</si>
  <si>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</si>
  <si>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ZR246</t>
  </si>
  <si>
    <t>Ĺ roub kanylovanĂ˝ 4.5 mm 214.442</t>
  </si>
  <si>
    <t>ZO862</t>
  </si>
  <si>
    <t>Ĺ roub kanylovanĂ˝ 6.5 mm L105 408.477</t>
  </si>
  <si>
    <t>ZG942</t>
  </si>
  <si>
    <t>Ĺ roub kanylovanĂ˝ 6.5 mm L50/32 408.432</t>
  </si>
  <si>
    <t>ZH176</t>
  </si>
  <si>
    <t>Ĺ roub kanylovanĂ˝ 6.5 mm L65/32 408.435</t>
  </si>
  <si>
    <t>ZH861</t>
  </si>
  <si>
    <t>Ĺ roub kanylovanĂ˝ 6.5 mm L70/32 408.436</t>
  </si>
  <si>
    <t>ZG910</t>
  </si>
  <si>
    <t>Ĺ roub kanylovanĂ˝ 6.5 mm L75/32 408.437</t>
  </si>
  <si>
    <t>ZO803</t>
  </si>
  <si>
    <t>Ĺ roub kanylovanĂ˝ 6.5 mm L80 408.472</t>
  </si>
  <si>
    <t>ZH177</t>
  </si>
  <si>
    <t>Ĺ roub kanylovanĂ˝ 6.5 mm L80/32 408.438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</si>
  <si>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</si>
  <si>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</si>
  <si>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</si>
  <si>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</si>
  <si>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</si>
  <si>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</si>
  <si>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</si>
  <si>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</si>
  <si>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ZF094</t>
  </si>
  <si>
    <t>Ĺ roub kanylovanĂ˝ canos 3,5 x 20 mm 26-433-20-09</t>
  </si>
  <si>
    <t>ZF095</t>
  </si>
  <si>
    <t>Ĺ roub kanylovanĂ˝ canos 3,5 x 24 mm 26-433-24-09</t>
  </si>
  <si>
    <t>ZE095</t>
  </si>
  <si>
    <t>Ĺ roub kanylovanĂ˝ canos 3,5 x 26 mm 26-433-26-09</t>
  </si>
  <si>
    <t>ZA384</t>
  </si>
  <si>
    <t>Ĺ roub kanylovanĂ˝ canos 3,5 x 32 mm 26-433-32-09</t>
  </si>
  <si>
    <t>ZP818</t>
  </si>
  <si>
    <t>Ĺ roub kompresnĂ­ DartFire small 3,0 mm x 40 mm D2N300-40</t>
  </si>
  <si>
    <t>ZK882</t>
  </si>
  <si>
    <t>Ĺ roub kompresnĂ­ HBS2 midi 21 mm 26-800-21-09</t>
  </si>
  <si>
    <t>ZK908</t>
  </si>
  <si>
    <t>Ĺ roub kompresnĂ­ HBS2 midi 26 mm 26-800-26-09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</si>
  <si>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</si>
  <si>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</si>
  <si>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</si>
  <si>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</si>
  <si>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</si>
  <si>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</si>
  <si>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ZF887</t>
  </si>
  <si>
    <t>Ĺ roub kompresnĂ­ HBS2 mini 22 mm 26-820-22-09</t>
  </si>
  <si>
    <t>ZB346</t>
  </si>
  <si>
    <t>Ĺ roub kompresnĂ­ HBS2 mini 22 mm 26-830-22-09</t>
  </si>
  <si>
    <t>ZQ743</t>
  </si>
  <si>
    <t>Ĺ roub kompresnĂ­ Charlotte 7,0 mm 75 mm x 32 mm zĂˇvit 44177532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</si>
  <si>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</si>
  <si>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</si>
  <si>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</si>
  <si>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</si>
  <si>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</si>
  <si>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</si>
  <si>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ZT513</t>
  </si>
  <si>
    <t>Ĺ roub kompresnĂ­ Unima Evo Kit 4,5 mm x 28 mm AA45AG028</t>
  </si>
  <si>
    <t>ZT570</t>
  </si>
  <si>
    <t>Ĺ roub kortikĂˇlnĂ­ 1,3 9 mm 02.130.009</t>
  </si>
  <si>
    <t>ZT482</t>
  </si>
  <si>
    <t>Ĺ roub kortikĂˇlnĂ­ 1,3 mm dĂ©lka 11 mm  02.130.011</t>
  </si>
  <si>
    <t>ZT483</t>
  </si>
  <si>
    <t>Ĺ roub kortikĂˇlnĂ­ 1,3 mm dĂ©lka 12 mm  02.130.012</t>
  </si>
  <si>
    <t>ZA015</t>
  </si>
  <si>
    <t>Ĺ roub kortikĂˇlnĂ­ 1.5 mm 200.808</t>
  </si>
  <si>
    <t>ZC270</t>
  </si>
  <si>
    <t>Ĺ roub kortikĂˇlnĂ­ 1.5 mm 200.814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</si>
  <si>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</si>
  <si>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</si>
  <si>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</si>
  <si>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</si>
  <si>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</si>
  <si>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</si>
  <si>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ZE440</t>
  </si>
  <si>
    <t>Ĺ roub kortikĂˇlnĂ­ 3 mm/12 mm stabilnĂ­ 716-110-030-012</t>
  </si>
  <si>
    <t>ZF536</t>
  </si>
  <si>
    <t>Ĺ roub kortikĂˇlnĂ­ 3 mm/38 mm nestabilnĂ­ 716-115-030-038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</si>
  <si>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</si>
  <si>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</si>
  <si>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</si>
  <si>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</si>
  <si>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</si>
  <si>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</si>
  <si>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</si>
  <si>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</si>
  <si>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</si>
  <si>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</si>
  <si>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</si>
  <si>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</si>
  <si>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</si>
  <si>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</si>
  <si>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</si>
  <si>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</si>
  <si>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</si>
  <si>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</si>
  <si>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</si>
  <si>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</si>
  <si>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</si>
  <si>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</si>
  <si>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</si>
  <si>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</si>
  <si>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ZD240</t>
  </si>
  <si>
    <t>Ĺ roub kortikĂˇlnĂ­ 3.5 mm 404.820</t>
  </si>
  <si>
    <t>ZD565</t>
  </si>
  <si>
    <t>Ĺ roub kortikĂˇlnĂ­ 3.5 mm 404.822</t>
  </si>
  <si>
    <t>ZH034</t>
  </si>
  <si>
    <t>Ĺ roub kortikĂˇlnĂ­ 4.5 mm 214.830</t>
  </si>
  <si>
    <t>ZH180</t>
  </si>
  <si>
    <t>Ĺ roub kortikĂˇlnĂ­ 4.5 mm 214.832</t>
  </si>
  <si>
    <t>ZF410</t>
  </si>
  <si>
    <t>Ĺ roub kortikĂˇlnĂ­ 4.5 mm 214.836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</si>
  <si>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</si>
  <si>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</si>
  <si>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</si>
  <si>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</si>
  <si>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</si>
  <si>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</si>
  <si>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</si>
  <si>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</si>
  <si>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</si>
  <si>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</si>
  <si>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</si>
  <si>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</si>
  <si>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</si>
  <si>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</si>
  <si>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</si>
  <si>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</si>
  <si>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</si>
  <si>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</si>
  <si>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</si>
  <si>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</si>
  <si>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</si>
  <si>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</si>
  <si>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ZI062</t>
  </si>
  <si>
    <t>Ĺ roub kortikĂˇlnĂ­ PENNIG 80 x 35 mm pr.4 mm 35101</t>
  </si>
  <si>
    <t>ZQ730</t>
  </si>
  <si>
    <t>Ĺ roub kortikĂˇlnĂ­ samoĹ™eznĂ˝ HA 3,5 x 20 mm 397129795261</t>
  </si>
  <si>
    <t>ZP921</t>
  </si>
  <si>
    <t>Ĺ roub kortikĂˇlnĂ­ samoĹ™eznĂ˝ HA 3,5 x 26 mm 397129795291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</si>
  <si>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</si>
  <si>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</si>
  <si>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</si>
  <si>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</si>
  <si>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ZP101</t>
  </si>
  <si>
    <t>Ĺ roub kortikĂˇlnĂ­ samoĹ™eznĂ˝ HA 3,5 x 50 mm 397129795391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</si>
  <si>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</si>
  <si>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</si>
  <si>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</si>
  <si>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</si>
  <si>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</si>
  <si>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</si>
  <si>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</si>
  <si>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</si>
  <si>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</si>
  <si>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</si>
  <si>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</si>
  <si>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</si>
  <si>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</si>
  <si>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</si>
  <si>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ZD607</t>
  </si>
  <si>
    <t>Ĺ roub kortikĂˇlnĂ­ smart-drive 2.5 x 18 mm 26-906-18-09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</si>
  <si>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</si>
  <si>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</si>
  <si>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</si>
  <si>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</si>
  <si>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</si>
  <si>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</si>
  <si>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</si>
  <si>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</si>
  <si>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</si>
  <si>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</si>
  <si>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</si>
  <si>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</si>
  <si>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</si>
  <si>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</si>
  <si>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</si>
  <si>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</si>
  <si>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</si>
  <si>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</si>
  <si>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</si>
  <si>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</si>
  <si>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</si>
  <si>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</si>
  <si>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</si>
  <si>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</si>
  <si>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</si>
  <si>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</si>
  <si>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</si>
  <si>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</si>
  <si>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ZS654</t>
  </si>
  <si>
    <t>Ĺ roub kortikĂˇlnĂ­ Stardrive prĹŻmÄ›r 1,5 mm, dĂ©lka 9,0 mm samoĹ™eznĂ˝ 04.214.109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</si>
  <si>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</si>
  <si>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</si>
  <si>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</si>
  <si>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</si>
  <si>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</si>
  <si>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</si>
  <si>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</si>
  <si>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</si>
  <si>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</si>
  <si>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</si>
  <si>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</si>
  <si>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</si>
  <si>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</si>
  <si>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</si>
  <si>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</si>
  <si>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</si>
  <si>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</si>
  <si>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</si>
  <si>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</si>
  <si>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</si>
  <si>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</si>
  <si>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</si>
  <si>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</si>
  <si>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</si>
  <si>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</si>
  <si>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</si>
  <si>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</si>
  <si>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</si>
  <si>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</si>
  <si>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</si>
  <si>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ZR018</t>
  </si>
  <si>
    <t>Ĺ roub MAGNEZIX CS kompresnĂ­ kanylovanĂ˝ pro osteosyntĂ©zu vstĹ™ebatelnĂ˝ 2,7 x 24 mm 1027.024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</si>
  <si>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</si>
  <si>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</si>
  <si>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</si>
  <si>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</si>
  <si>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ZP423</t>
  </si>
  <si>
    <t>Ĺ roub maleolĂˇrnĂ­ 4,5 mm x 45 mm, bal Ăˇ 5 ks,  LA245S</t>
  </si>
  <si>
    <t>ZP424</t>
  </si>
  <si>
    <t>Ĺ roub maleolĂˇrnĂ­ 4,5 mm x 50 mm, bal. Ăˇ 5 ks, LA250S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</si>
  <si>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</si>
  <si>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</si>
  <si>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</si>
  <si>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</si>
  <si>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</si>
  <si>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</si>
  <si>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</si>
  <si>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</si>
  <si>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</si>
  <si>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</si>
  <si>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</si>
  <si>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</si>
  <si>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</si>
  <si>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</si>
  <si>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</si>
  <si>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</si>
  <si>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</si>
  <si>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</si>
  <si>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</si>
  <si>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</si>
  <si>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</si>
  <si>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</si>
  <si>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</si>
  <si>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</si>
  <si>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</si>
  <si>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</si>
  <si>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</si>
  <si>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</si>
  <si>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</si>
  <si>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</si>
  <si>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</si>
  <si>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</si>
  <si>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</si>
  <si>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</si>
  <si>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</si>
  <si>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</si>
  <si>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</si>
  <si>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</si>
  <si>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</si>
  <si>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</si>
  <si>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</si>
  <si>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</si>
  <si>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</si>
  <si>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</si>
  <si>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</si>
  <si>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</si>
  <si>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</si>
  <si>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</si>
  <si>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</si>
  <si>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</si>
  <si>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</si>
  <si>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</si>
  <si>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</si>
  <si>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</si>
  <si>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</si>
  <si>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</si>
  <si>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</si>
  <si>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</si>
  <si>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ZF827</t>
  </si>
  <si>
    <t>Ĺ roub spongiĂłznĂ­ 3 mm/14 mm stabilnĂ­ 716-100-030-014</t>
  </si>
  <si>
    <t>ZF828</t>
  </si>
  <si>
    <t>Ĺ roub spongiĂłznĂ­ 3 mm/16 mm stabilnĂ­ 716-100-030-016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</si>
  <si>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</si>
  <si>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</si>
  <si>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</si>
  <si>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</si>
  <si>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</si>
  <si>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</si>
  <si>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</si>
  <si>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</si>
  <si>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</si>
  <si>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</si>
  <si>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</si>
  <si>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</si>
  <si>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ZG578</t>
  </si>
  <si>
    <t>Ĺ roub spongiĂłznĂ­ 4.0 mm 207.030</t>
  </si>
  <si>
    <t>ZJ227</t>
  </si>
  <si>
    <t>Ĺ roub teleskopickĂ˝ targon FN 80 mm KO822T</t>
  </si>
  <si>
    <t>ZP881</t>
  </si>
  <si>
    <t>Ĺ roub Unima Evo 4,5 mm L42 mm krĂˇtkĂ˝ zĂˇvit AA45AG042</t>
  </si>
  <si>
    <t>ZN458</t>
  </si>
  <si>
    <t>Ĺ roub Unima Evo 4,5 mm L70 mm krĂˇtkĂ˝ zĂˇvit AA45AG070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</si>
  <si>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</si>
  <si>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</si>
  <si>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</si>
  <si>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</si>
  <si>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</si>
  <si>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</si>
  <si>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</si>
  <si>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</si>
  <si>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</si>
  <si>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</si>
  <si>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</si>
  <si>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</si>
  <si>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</si>
  <si>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</si>
  <si>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</si>
  <si>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</si>
  <si>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</si>
  <si>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</si>
  <si>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</si>
  <si>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</si>
  <si>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</si>
  <si>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</si>
  <si>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</si>
  <si>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</si>
  <si>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</si>
  <si>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</si>
  <si>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</si>
  <si>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</si>
  <si>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ZE082</t>
  </si>
  <si>
    <t>Ĺ roub zajiĹˇĹĄovacĂ­ 45 mm Targon KB545T</t>
  </si>
  <si>
    <t>ZR979</t>
  </si>
  <si>
    <t>Ĺ roub zajiĹˇĹĄovacĂ­ pr. 5,0 dĂ©lka 28 mm 04.005.518</t>
  </si>
  <si>
    <t>ZD646</t>
  </si>
  <si>
    <t>Ĺ roub zajiĹˇĹĄovacĂ­ stardrive 2.7 mm 402.214</t>
  </si>
  <si>
    <t>ZD379</t>
  </si>
  <si>
    <t>Ĺ roub zajiĹˇĹĄovacĂ­ stardrive 2.7 mm 402.216</t>
  </si>
  <si>
    <t>ZD628</t>
  </si>
  <si>
    <t>Ĺ roub zajiĹˇĹĄovacĂ­ stardrive 3,5 mm 412.103</t>
  </si>
  <si>
    <t>ZD300</t>
  </si>
  <si>
    <t>Ĺ roub zajiĹˇĹĄovacĂ­ stardrive 3,5 mm 412.105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</si>
  <si>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</si>
  <si>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</si>
  <si>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</si>
  <si>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</si>
  <si>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</si>
  <si>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</si>
  <si>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</si>
  <si>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</si>
  <si>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</si>
  <si>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</si>
  <si>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</si>
  <si>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</si>
  <si>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ZC141</t>
  </si>
  <si>
    <t>Ĺ roub zajiĹˇĹĄovacĂ­ stardrive 4.0 mm 04.005.436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</si>
  <si>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</si>
  <si>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</si>
  <si>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</si>
  <si>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</si>
  <si>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</si>
  <si>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</si>
  <si>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</si>
  <si>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</si>
  <si>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</si>
  <si>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</si>
  <si>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</si>
  <si>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</si>
  <si>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</si>
  <si>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</si>
  <si>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</si>
  <si>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</si>
  <si>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</si>
  <si>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</si>
  <si>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</si>
  <si>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</si>
  <si>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</si>
  <si>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</si>
  <si>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</si>
  <si>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</si>
  <si>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</si>
  <si>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</si>
  <si>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</si>
  <si>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</si>
  <si>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</si>
  <si>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</si>
  <si>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</si>
  <si>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</si>
  <si>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</si>
  <si>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</si>
  <si>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</si>
  <si>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</si>
  <si>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</si>
  <si>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</si>
  <si>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</si>
  <si>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</si>
  <si>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ZH048</t>
  </si>
  <si>
    <t>Ĺ roub zajiĹˇĹĄovacĂ­ stardrive PFNA pr. 5,0 mm 04.005.522</t>
  </si>
  <si>
    <t>ZH041</t>
  </si>
  <si>
    <t>Ĺ roub zajiĹˇĹĄovacĂ­ stardrive PFNA pr. 5,0 mm 04.005.526</t>
  </si>
  <si>
    <t>ZH042</t>
  </si>
  <si>
    <t>Ĺ roub zajiĹˇĹĄovacĂ­ stardrive PFNA pr. 5,0 mm 04.005.540</t>
  </si>
  <si>
    <t>ZH043</t>
  </si>
  <si>
    <t>Ĺ roub zajiĹˇĹĄovacĂ­ stardrive PFNA pr. 5,0 mm 04.005.550</t>
  </si>
  <si>
    <t>ZJ000</t>
  </si>
  <si>
    <t>Ĺ roub zajiĹˇĹĄovacĂ­ stardrive PFNA pr. 5,0 mm 04.005.554</t>
  </si>
  <si>
    <t>ZS650</t>
  </si>
  <si>
    <t>Ĺ roub zajiĹˇĹĄovacĂ­ Stardrive prĹŻmÄ›r 1,5 mm, dĂ©lka 10,0 mm samoĹ™eznĂ˝ 04.130.210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</si>
  <si>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</si>
  <si>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</si>
  <si>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</si>
  <si>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</si>
  <si>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</si>
  <si>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</si>
  <si>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</si>
  <si>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</si>
  <si>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</si>
  <si>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</si>
  <si>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</si>
  <si>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</si>
  <si>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</si>
  <si>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</si>
  <si>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</si>
  <si>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</si>
  <si>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</si>
  <si>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</si>
  <si>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</si>
  <si>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</si>
  <si>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</si>
  <si>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</si>
  <si>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</si>
  <si>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</si>
  <si>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</si>
  <si>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</si>
  <si>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</si>
  <si>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</si>
  <si>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</si>
  <si>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</si>
  <si>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</si>
  <si>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</si>
  <si>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</si>
  <si>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</si>
  <si>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</si>
  <si>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</si>
  <si>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</si>
  <si>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</si>
  <si>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</si>
  <si>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</si>
  <si>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</si>
  <si>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</si>
  <si>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</si>
  <si>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</si>
  <si>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</si>
  <si>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</si>
  <si>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</si>
  <si>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</si>
  <si>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</si>
  <si>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</si>
  <si>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</si>
  <si>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</si>
  <si>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</si>
  <si>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</si>
  <si>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</si>
  <si>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</si>
  <si>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</si>
  <si>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</si>
  <si>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</si>
  <si>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</si>
  <si>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</si>
  <si>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</si>
  <si>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</si>
  <si>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</si>
  <si>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</si>
  <si>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</si>
  <si>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</si>
  <si>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</si>
  <si>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</si>
  <si>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</si>
  <si>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</si>
  <si>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</si>
  <si>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ZC659</t>
  </si>
  <si>
    <t>Ĺ roub zaslepovacĂ­ 5 mm Targon KB617T</t>
  </si>
  <si>
    <t>ZL094</t>
  </si>
  <si>
    <t>Ĺ roub zaslepovacĂ­ PH 0 mm Targon KB610T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</si>
  <si>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</si>
  <si>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</si>
  <si>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</si>
  <si>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</si>
  <si>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KM075</t>
  </si>
  <si>
    <t>Ĺˇroub kortikĂˇlnĂ­ polyaxiĂˇlnĂ­ samoĹ™eznĂ˝ 3,5 mm dĂ©lka 26 mm 32351-26</t>
  </si>
  <si>
    <t>KM077</t>
  </si>
  <si>
    <t>Ĺˇroub kortikĂˇlnĂ­ polyaxiĂˇlnĂ­ samoĹ™eznĂ˝ 3,5 mm dĂ©lka 30 mm 32351-30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</si>
  <si>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</si>
  <si>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</si>
  <si>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</si>
  <si>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</si>
  <si>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</si>
  <si>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</si>
  <si>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</si>
  <si>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</si>
  <si>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</si>
  <si>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</si>
  <si>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</si>
  <si>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</si>
  <si>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</si>
  <si>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</si>
  <si>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</si>
  <si>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</si>
  <si>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</si>
  <si>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</si>
  <si>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</si>
  <si>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</si>
  <si>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</si>
  <si>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</si>
  <si>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</si>
  <si>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</si>
  <si>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</si>
  <si>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</si>
  <si>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</si>
  <si>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</si>
  <si>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</si>
  <si>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</si>
  <si>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</si>
  <si>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</si>
  <si>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</si>
  <si>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</si>
  <si>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</si>
  <si>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</si>
  <si>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</si>
  <si>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</si>
  <si>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</si>
  <si>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</si>
  <si>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</si>
  <si>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</si>
  <si>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</si>
  <si>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</si>
  <si>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</si>
  <si>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</si>
  <si>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</si>
  <si>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</si>
  <si>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</si>
  <si>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</si>
  <si>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</si>
  <si>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</si>
  <si>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</si>
  <si>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</si>
  <si>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</si>
  <si>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</si>
  <si>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KM083</t>
  </si>
  <si>
    <t>Ĺˇroub spongiĂłznĂ­ polyaxiĂˇlnĂ­ samoĹ™eznĂ˝ zamykacĂ­ 4,2 mm, dĂ©lka 26 mm 37422-26-N</t>
  </si>
  <si>
    <t>KM268</t>
  </si>
  <si>
    <t>Ĺˇroub spongiĂłznĂ­ polyaxiĂˇlnĂ­ samoĹ™eznĂ˝ zamykatelnĂ˝ 4,2 mm dĂ©lka 20 mm 37422-20-N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</si>
  <si>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</si>
  <si>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</si>
  <si>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</si>
  <si>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</si>
  <si>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</si>
  <si>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</si>
  <si>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</si>
  <si>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</si>
  <si>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</si>
  <si>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</si>
  <si>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</si>
  <si>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</si>
  <si>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</si>
  <si>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</si>
  <si>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</si>
  <si>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</si>
  <si>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</si>
  <si>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</si>
  <si>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</si>
  <si>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</si>
  <si>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</si>
  <si>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</si>
  <si>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</si>
  <si>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</si>
  <si>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</si>
  <si>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</si>
  <si>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</si>
  <si>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</si>
  <si>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</si>
  <si>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</si>
  <si>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</si>
  <si>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</si>
  <si>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</si>
  <si>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</si>
  <si>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</si>
  <si>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</si>
  <si>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</si>
  <si>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</si>
  <si>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</si>
  <si>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</si>
  <si>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</si>
  <si>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</si>
  <si>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</si>
  <si>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</si>
  <si>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</si>
  <si>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</si>
  <si>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</si>
  <si>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</si>
  <si>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</si>
  <si>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</si>
  <si>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</si>
  <si>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</si>
  <si>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</si>
  <si>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</si>
  <si>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</si>
  <si>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</si>
  <si>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</si>
  <si>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</si>
  <si>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</si>
  <si>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</si>
  <si>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</si>
  <si>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</si>
  <si>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</si>
  <si>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</si>
  <si>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</si>
  <si>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</si>
  <si>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</si>
  <si>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</si>
  <si>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</si>
  <si>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</si>
  <si>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</si>
  <si>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</si>
  <si>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</si>
  <si>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</si>
  <si>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</si>
  <si>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</si>
  <si>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</si>
  <si>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</si>
  <si>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</si>
  <si>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</si>
  <si>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</si>
  <si>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</si>
  <si>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KK980</t>
  </si>
  <si>
    <t>Ĺˇroub zajiĹˇĹĄovacĂ­ stardrive PFNA pr. 5,0 mm dĂ©lka 42 mm  proximĂˇlnĂ­ femur slitina titanu  04.005.532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</si>
  <si>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</si>
  <si>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</si>
  <si>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</si>
  <si>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</si>
  <si>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</si>
  <si>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</si>
  <si>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</si>
  <si>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</si>
  <si>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</si>
  <si>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</si>
  <si>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</si>
  <si>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</si>
  <si>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</si>
  <si>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</si>
  <si>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</si>
  <si>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</si>
  <si>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</si>
  <si>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</si>
  <si>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</si>
  <si>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</si>
  <si>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</si>
  <si>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</si>
  <si>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</si>
  <si>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</si>
  <si>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</si>
  <si>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</si>
  <si>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</si>
  <si>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</si>
  <si>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</si>
  <si>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</si>
  <si>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</si>
  <si>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</si>
  <si>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</si>
  <si>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</si>
  <si>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</si>
  <si>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</si>
  <si>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</si>
  <si>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</si>
  <si>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ZN968</t>
  </si>
  <si>
    <t>SystĂ©m kotvĂ­cĂ­ pro koleno ACL TIGHTROPE RT AR-1588RT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</si>
  <si>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</si>
  <si>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</si>
  <si>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</si>
  <si>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</si>
  <si>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</si>
  <si>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</si>
  <si>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50115011</t>
  </si>
  <si>
    <t>IUTN - ostat.nákl.PZT (Z515)</t>
  </si>
  <si>
    <t>ZH588</t>
  </si>
  <si>
    <t>ImplantĂˇt kostnĂ­ umÄ›lĂˇ nĂˇhrada ĹˇtÄ›pu ChronOS strip 100 x 25 x 6 mm resorbovatelnĂ˝ 07.801.111S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</si>
  <si>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</si>
  <si>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</si>
  <si>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</si>
  <si>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</si>
  <si>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</si>
  <si>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</si>
  <si>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</si>
  <si>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</si>
  <si>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</si>
  <si>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</si>
  <si>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</si>
  <si>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</si>
  <si>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</si>
  <si>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</si>
  <si>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ZQ107</t>
  </si>
  <si>
    <t>SystĂ©m kotvĂ­cĂ­ pro koleno ACL TIGHTROPE ABS Button Round Concave pr. 11 mm AR-1588TB</t>
  </si>
  <si>
    <t>ZL170</t>
  </si>
  <si>
    <t>AplikĂˇtor na kotvy Omnispan jednorĂˇzovĂ˝  228143</t>
  </si>
  <si>
    <t>ZI971</t>
  </si>
  <si>
    <t>Bodec repoziÄŤnĂ­ pro operace pĂˇnve 398.540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</si>
  <si>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</si>
  <si>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</si>
  <si>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</si>
  <si>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</si>
  <si>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</si>
  <si>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</si>
  <si>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ZF637</t>
  </si>
  <si>
    <t>DrĂˇt vodĂ­cĂ­ Guide wire 2.80 mm 292.680</t>
  </si>
  <si>
    <t>ZL549</t>
  </si>
  <si>
    <t>Elektroda vapr radiofrekvenÄŤnĂ­ 2,3 mm 227211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</si>
  <si>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</si>
  <si>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</si>
  <si>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</si>
  <si>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</si>
  <si>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</si>
  <si>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</si>
  <si>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</si>
  <si>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</si>
  <si>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</si>
  <si>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</si>
  <si>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</si>
  <si>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</si>
  <si>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</si>
  <si>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</si>
  <si>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</si>
  <si>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</si>
  <si>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</si>
  <si>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</si>
  <si>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</si>
  <si>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</si>
  <si>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</si>
  <si>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</si>
  <si>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</si>
  <si>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</si>
  <si>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</si>
  <si>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</si>
  <si>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</si>
  <si>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</si>
  <si>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ZS926</t>
  </si>
  <si>
    <t>ManĹľeta pro bezkrevnost k turniketu, jednokomorovĂˇ, Slim, dospÄ›nĂˇ, HK, rozmÄ›r 46x10cm, pratelnĂˇ, balenĂ­ Ăˇ 1 ksopakovanĂ© pouĹľitĂ­ 20-74-712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</si>
  <si>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</si>
  <si>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</si>
  <si>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</si>
  <si>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</si>
  <si>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</si>
  <si>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</si>
  <si>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</si>
  <si>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</si>
  <si>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</si>
  <si>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</si>
  <si>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</si>
  <si>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</si>
  <si>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</si>
  <si>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</si>
  <si>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ZF608</t>
  </si>
  <si>
    <t>VrtĂˇk 2.5 mm se 2 drĂˇĹľkami, pro rychlospojku 310.250</t>
  </si>
  <si>
    <t>ZE197</t>
  </si>
  <si>
    <t>Ĺ itĂ­ mopylen monofil modrĂ˝ 4/0 USP bal. Ăˇ 36 ks 7148</t>
  </si>
  <si>
    <t>ZJ135</t>
  </si>
  <si>
    <t>Ĺ itĂ­ supolene zelenĂ˝ 3,5EP 0 USP Ăˇ 36 ks 90618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</si>
  <si>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</si>
  <si>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</si>
  <si>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</si>
  <si>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</si>
  <si>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</si>
  <si>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</si>
  <si>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</si>
  <si>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</si>
  <si>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</si>
  <si>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</si>
  <si>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</si>
  <si>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</si>
  <si>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</si>
  <si>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</si>
  <si>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</si>
  <si>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</si>
  <si>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</si>
  <si>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</si>
  <si>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</si>
  <si>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</si>
  <si>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</si>
  <si>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</si>
  <si>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</si>
  <si>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</si>
  <si>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</si>
  <si>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</si>
  <si>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</si>
  <si>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</si>
  <si>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</si>
  <si>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</si>
  <si>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</si>
  <si>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Hlaváčová Lucie</t>
  </si>
  <si>
    <t>Kriváčková Dominika</t>
  </si>
  <si>
    <t>Zerák Martin</t>
  </si>
  <si>
    <t>Zdravotní výkony vykázané na pracovišti v rámci ambulantní péče dle lékařů *</t>
  </si>
  <si>
    <t>06</t>
  </si>
  <si>
    <t>503</t>
  </si>
  <si>
    <t>1</t>
  </si>
  <si>
    <t>0000502</t>
  </si>
  <si>
    <t>0002439</t>
  </si>
  <si>
    <t>0009709</t>
  </si>
  <si>
    <t>0040536</t>
  </si>
  <si>
    <t>0055824</t>
  </si>
  <si>
    <t>0090044</t>
  </si>
  <si>
    <t>0225891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</si>
  <si>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</si>
  <si>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</si>
  <si>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</si>
  <si>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</si>
  <si>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</si>
  <si>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</si>
  <si>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</si>
  <si>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</si>
  <si>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</si>
  <si>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</si>
  <si>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</si>
  <si>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</si>
  <si>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</si>
  <si>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</si>
  <si>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</si>
  <si>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</si>
  <si>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</si>
  <si>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</si>
  <si>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</si>
  <si>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</si>
  <si>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</si>
  <si>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</si>
  <si>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</si>
  <si>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</si>
  <si>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</si>
  <si>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</si>
  <si>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</si>
  <si>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</si>
  <si>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</si>
  <si>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</si>
  <si>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</si>
  <si>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</si>
  <si>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</si>
  <si>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</si>
  <si>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</si>
  <si>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</si>
  <si>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</si>
  <si>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</si>
  <si>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</si>
  <si>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</si>
  <si>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</si>
  <si>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</si>
  <si>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</si>
  <si>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</si>
  <si>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</si>
  <si>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</si>
  <si>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</si>
  <si>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</si>
  <si>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</si>
  <si>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</si>
  <si>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</si>
  <si>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</si>
  <si>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</si>
  <si>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</si>
  <si>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</si>
  <si>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</si>
  <si>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</si>
  <si>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</si>
  <si>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</si>
  <si>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</si>
  <si>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</si>
  <si>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</si>
  <si>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</si>
  <si>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</si>
  <si>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51861</t>
  </si>
  <si>
    <t>CIRKULÁRNÍ SÁDROVÝ OBVAZ - NOHA, BÉREC</t>
  </si>
  <si>
    <t>61115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</si>
  <si>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</si>
  <si>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</si>
  <si>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</si>
  <si>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</si>
  <si>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</si>
  <si>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</si>
  <si>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</si>
  <si>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</si>
  <si>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</si>
  <si>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</si>
  <si>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</si>
  <si>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</si>
  <si>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</si>
  <si>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</si>
  <si>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</si>
  <si>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</si>
  <si>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</si>
  <si>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</si>
  <si>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</si>
  <si>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</si>
  <si>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</si>
  <si>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</si>
  <si>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</si>
  <si>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</si>
  <si>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</si>
  <si>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</si>
  <si>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</si>
  <si>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</si>
  <si>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</si>
  <si>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</si>
  <si>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</si>
  <si>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</si>
  <si>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</si>
  <si>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</si>
  <si>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</si>
  <si>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</si>
  <si>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</si>
  <si>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</si>
  <si>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</si>
  <si>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</si>
  <si>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</si>
  <si>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</si>
  <si>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</si>
  <si>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</si>
  <si>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</si>
  <si>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</si>
  <si>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</si>
  <si>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</si>
  <si>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</si>
  <si>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</si>
  <si>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</si>
  <si>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</si>
  <si>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</si>
  <si>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</si>
  <si>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</si>
  <si>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</si>
  <si>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</si>
  <si>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</si>
  <si>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</si>
  <si>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</si>
  <si>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</si>
  <si>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</si>
  <si>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</si>
  <si>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</si>
  <si>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91800</t>
  </si>
  <si>
    <t>(DRG) ENDOSONOGRAFICKY NAVIGOVANÁ ALKOHOLIZACE GAN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</si>
  <si>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</si>
  <si>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</si>
  <si>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</si>
  <si>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</si>
  <si>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</si>
  <si>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</si>
  <si>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</si>
  <si>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</si>
  <si>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</si>
  <si>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</si>
  <si>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</si>
  <si>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</si>
  <si>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</si>
  <si>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</si>
  <si>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</si>
  <si>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</si>
  <si>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</si>
  <si>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</si>
  <si>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</si>
  <si>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</si>
  <si>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</si>
  <si>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</si>
  <si>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</si>
  <si>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</si>
  <si>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</si>
  <si>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</si>
  <si>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</si>
  <si>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</si>
  <si>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</si>
  <si>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</si>
  <si>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</si>
  <si>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</si>
  <si>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5F3</t>
  </si>
  <si>
    <t>53119</t>
  </si>
  <si>
    <t>ZAVŘENÁ REPOZICE ZLOMENIN PŘEDLOKTÍ, LOKTE, PAŽE N</t>
  </si>
  <si>
    <t>53457</t>
  </si>
  <si>
    <t>ZLOMENINY DOLNÍHO KONCE BÉRCE A HLEZNA S NITROKLOU</t>
  </si>
  <si>
    <t>53155</t>
  </si>
  <si>
    <t>OTEVŘENÁ REPOZICE - SYNTÉZA LUXACE KARPU - INTRAAR</t>
  </si>
  <si>
    <t>53151</t>
  </si>
  <si>
    <t>OTEVŘENÁ REPOZICE A OSTEOSYNTÉZA ZLOMENINY NEBO LU</t>
  </si>
  <si>
    <t>11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</si>
  <si>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</si>
  <si>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</si>
  <si>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</si>
  <si>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</si>
  <si>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</si>
  <si>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</si>
  <si>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</si>
  <si>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</si>
  <si>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</si>
  <si>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</si>
  <si>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</si>
  <si>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</si>
  <si>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</si>
  <si>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</si>
  <si>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</si>
  <si>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</si>
  <si>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</si>
  <si>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</si>
  <si>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</si>
  <si>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</si>
  <si>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</si>
  <si>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</si>
  <si>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</si>
  <si>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</si>
  <si>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</si>
  <si>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</si>
  <si>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</si>
  <si>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</si>
  <si>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</si>
  <si>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</si>
  <si>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</si>
  <si>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</si>
  <si>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</si>
  <si>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</si>
  <si>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07563</t>
  </si>
  <si>
    <t>(DRG) URGENTNÍ OPERACE KVCH</t>
  </si>
  <si>
    <t>54340</t>
  </si>
  <si>
    <t>TEPENNÁ EMBOLEKTOMIE, TROMBEKTOMIE</t>
  </si>
  <si>
    <t>07418</t>
  </si>
  <si>
    <t>(DRG) TROMBECTOMIE  A. FEMORALIS A JEJÍCH VĚTVÍ</t>
  </si>
  <si>
    <t>09569</t>
  </si>
  <si>
    <t>ZÁKROK NA PRAVÉ STRANĚ</t>
  </si>
  <si>
    <t>07392</t>
  </si>
  <si>
    <t>(DRG) NEPŘÍMÁ  TROMBECTOMIE A.ILIACA CESTOU A. FEM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</si>
  <si>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</si>
  <si>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</si>
  <si>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</si>
  <si>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</si>
  <si>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</si>
  <si>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</si>
  <si>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</si>
  <si>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</si>
  <si>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</si>
  <si>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HAEMOCOMPLETTAN P</t>
  </si>
  <si>
    <t>0062465</t>
  </si>
  <si>
    <t>0064831</t>
  </si>
  <si>
    <t>0065989</t>
  </si>
  <si>
    <t>0066137</t>
  </si>
  <si>
    <t>0072972</t>
  </si>
  <si>
    <t>AMOKSIKLAV 1,2 G</t>
  </si>
  <si>
    <t>0091731</t>
  </si>
  <si>
    <t>PROSTAVASIN</t>
  </si>
  <si>
    <t>0092290</t>
  </si>
  <si>
    <t>0112782</t>
  </si>
  <si>
    <t>GENTAMICIN B.BRAUN</t>
  </si>
  <si>
    <t>0121238</t>
  </si>
  <si>
    <t>CEFTRIAXON KABI</t>
  </si>
  <si>
    <t>0121240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</si>
  <si>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</si>
  <si>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</si>
  <si>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</si>
  <si>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</si>
  <si>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</si>
  <si>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</si>
  <si>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</si>
  <si>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</si>
  <si>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</si>
  <si>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0113453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</si>
  <si>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</si>
  <si>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</si>
  <si>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</si>
  <si>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</si>
  <si>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</si>
  <si>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</si>
  <si>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</si>
  <si>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</si>
  <si>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</si>
  <si>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</si>
  <si>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</si>
  <si>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</si>
  <si>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</si>
  <si>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</si>
  <si>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</si>
  <si>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</si>
  <si>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</si>
  <si>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</si>
  <si>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LINEZOLID KABI</t>
  </si>
  <si>
    <t>0230686</t>
  </si>
  <si>
    <t>0230687</t>
  </si>
  <si>
    <t>0235812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</si>
  <si>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</si>
  <si>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</si>
  <si>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</si>
  <si>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</si>
  <si>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</si>
  <si>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</si>
  <si>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</si>
  <si>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</si>
  <si>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</si>
  <si>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</si>
  <si>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</si>
  <si>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</si>
  <si>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</si>
  <si>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</si>
  <si>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</si>
  <si>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</si>
  <si>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</si>
  <si>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</si>
  <si>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</si>
  <si>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</si>
  <si>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</si>
  <si>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</si>
  <si>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</si>
  <si>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</si>
  <si>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</si>
  <si>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</si>
  <si>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</si>
  <si>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</si>
  <si>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</si>
  <si>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</si>
  <si>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</si>
  <si>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</si>
  <si>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</si>
  <si>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</si>
  <si>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</si>
  <si>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</si>
  <si>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</si>
  <si>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</si>
  <si>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</si>
  <si>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</si>
  <si>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</si>
  <si>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</si>
  <si>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</si>
  <si>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</si>
  <si>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</si>
  <si>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</si>
  <si>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</si>
  <si>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</si>
  <si>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</si>
  <si>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</si>
  <si>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</si>
  <si>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</si>
  <si>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</si>
  <si>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</si>
  <si>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</si>
  <si>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</si>
  <si>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</si>
  <si>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</si>
  <si>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</si>
  <si>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</si>
  <si>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</si>
  <si>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</si>
  <si>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</si>
  <si>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</si>
  <si>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</si>
  <si>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</si>
  <si>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</si>
  <si>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</si>
  <si>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</si>
  <si>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</si>
  <si>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</si>
  <si>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</si>
  <si>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</si>
  <si>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</si>
  <si>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</si>
  <si>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</si>
  <si>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</si>
  <si>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</si>
  <si>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</si>
  <si>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</si>
  <si>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</si>
  <si>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</si>
  <si>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</si>
  <si>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</si>
  <si>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</si>
  <si>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</si>
  <si>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</si>
  <si>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</si>
  <si>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</si>
  <si>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</si>
  <si>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</si>
  <si>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</si>
  <si>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</si>
  <si>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0027807</t>
  </si>
  <si>
    <t>DLAHA ROVNÁ LCP REKONSTRUKČNÍ MALÝ FRAGMENT OCEL N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</si>
  <si>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</si>
  <si>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</si>
  <si>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</si>
  <si>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</si>
  <si>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</si>
  <si>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</si>
  <si>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</si>
  <si>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</si>
  <si>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</si>
  <si>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</si>
  <si>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0030617</t>
  </si>
  <si>
    <t>STAPLER KOŽNÍ ROYAL - 35W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</si>
  <si>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</si>
  <si>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</si>
  <si>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</si>
  <si>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</si>
  <si>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</si>
  <si>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</si>
  <si>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</si>
  <si>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0031468</t>
  </si>
  <si>
    <t>DLAHA LCP TIBIE PROXIMÁLNÍ MALÝ/VELKÝ FRAGMENT OCE</t>
  </si>
  <si>
    <t>0031469</t>
  </si>
  <si>
    <t>0031488</t>
  </si>
  <si>
    <t>ŠROUB LCP SAMOŘEZNÝ MINI FRAGMENT TITAN NE/STERIL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</si>
  <si>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</si>
  <si>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</si>
  <si>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</si>
  <si>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</si>
  <si>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</si>
  <si>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</si>
  <si>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</si>
  <si>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</si>
  <si>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</si>
  <si>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</si>
  <si>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</si>
  <si>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</si>
  <si>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</si>
  <si>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</si>
  <si>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</si>
  <si>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</si>
  <si>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</si>
  <si>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</si>
  <si>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</si>
  <si>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</si>
  <si>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</si>
  <si>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</si>
  <si>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</si>
  <si>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</si>
  <si>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</si>
  <si>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</si>
  <si>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</si>
  <si>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</si>
  <si>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</si>
  <si>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</si>
  <si>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</si>
  <si>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</si>
  <si>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</si>
  <si>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0056288</t>
  </si>
  <si>
    <t>KATETR BALÓNKOVÝ FOGARTY EMBOLEKTOMICKÝ - 120403F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</si>
  <si>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</si>
  <si>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</si>
  <si>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</si>
  <si>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</si>
  <si>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</si>
  <si>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</si>
  <si>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</si>
  <si>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</si>
  <si>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</si>
  <si>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</si>
  <si>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</si>
  <si>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</si>
  <si>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</si>
  <si>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</si>
  <si>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</si>
  <si>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</si>
  <si>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</si>
  <si>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</si>
  <si>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</si>
  <si>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</si>
  <si>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</si>
  <si>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</si>
  <si>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</si>
  <si>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</si>
  <si>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</si>
  <si>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</si>
  <si>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</si>
  <si>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</si>
  <si>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</si>
  <si>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</si>
  <si>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</si>
  <si>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</si>
  <si>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</si>
  <si>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</si>
  <si>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</si>
  <si>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</si>
  <si>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</si>
  <si>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</si>
  <si>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</si>
  <si>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</si>
  <si>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</si>
  <si>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</si>
  <si>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</si>
  <si>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</si>
  <si>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</si>
  <si>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</si>
  <si>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</si>
  <si>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</si>
  <si>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</si>
  <si>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</si>
  <si>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</si>
  <si>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</si>
  <si>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</si>
  <si>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</si>
  <si>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</si>
  <si>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</si>
  <si>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</si>
  <si>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</si>
  <si>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</si>
  <si>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</si>
  <si>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</si>
  <si>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</si>
  <si>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</si>
  <si>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</si>
  <si>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</si>
  <si>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</si>
  <si>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</si>
  <si>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</si>
  <si>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</si>
  <si>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</si>
  <si>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</si>
  <si>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</si>
  <si>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</si>
  <si>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</si>
  <si>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</si>
  <si>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</si>
  <si>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</si>
  <si>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</si>
  <si>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</si>
  <si>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</si>
  <si>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</si>
  <si>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</si>
  <si>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</si>
  <si>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</si>
  <si>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</si>
  <si>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</si>
  <si>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</si>
  <si>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</si>
  <si>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</si>
  <si>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</si>
  <si>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</si>
  <si>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</si>
  <si>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</si>
  <si>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</si>
  <si>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</si>
  <si>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</si>
  <si>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</si>
  <si>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</si>
  <si>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</si>
  <si>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</si>
  <si>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</si>
  <si>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</si>
  <si>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</si>
  <si>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</si>
  <si>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</si>
  <si>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</si>
  <si>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</si>
  <si>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</si>
  <si>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</si>
  <si>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</si>
  <si>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</si>
  <si>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</si>
  <si>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</si>
  <si>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</si>
  <si>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</si>
  <si>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</si>
  <si>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</si>
  <si>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</si>
  <si>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</si>
  <si>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</si>
  <si>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</si>
  <si>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</si>
  <si>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</si>
  <si>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</si>
  <si>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</si>
  <si>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</si>
  <si>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</si>
  <si>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</si>
  <si>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</si>
  <si>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</si>
  <si>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</si>
  <si>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</si>
  <si>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</si>
  <si>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</si>
  <si>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</si>
  <si>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</si>
  <si>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</si>
  <si>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</si>
  <si>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</si>
  <si>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</si>
  <si>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</si>
  <si>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</si>
  <si>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</si>
  <si>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</si>
  <si>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</si>
  <si>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</si>
  <si>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</si>
  <si>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</si>
  <si>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</si>
  <si>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</si>
  <si>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</si>
  <si>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</si>
  <si>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</si>
  <si>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</si>
  <si>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</si>
  <si>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</si>
  <si>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</si>
  <si>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</si>
  <si>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0163572</t>
  </si>
  <si>
    <t>IMPLANTÁT OFTALMOLOGIE-PRO MIKROCHIRUR. VNITŘNÍ TA</t>
  </si>
  <si>
    <t>0163619</t>
  </si>
  <si>
    <t>IMPLANTÁT OFTALMOLOGIE - PRO MIKROCHIR VÝKONY DK -</t>
  </si>
  <si>
    <t>0111984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</si>
  <si>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</si>
  <si>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</si>
  <si>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</si>
  <si>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</si>
  <si>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</si>
  <si>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</si>
  <si>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</si>
  <si>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</si>
  <si>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</si>
  <si>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 NE/STERIL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</si>
  <si>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</si>
  <si>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</si>
  <si>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</si>
  <si>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</si>
  <si>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</si>
  <si>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</si>
  <si>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</si>
  <si>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</si>
  <si>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</si>
  <si>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</si>
  <si>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</si>
  <si>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</si>
  <si>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</si>
  <si>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</si>
  <si>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</si>
  <si>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</si>
  <si>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</si>
  <si>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</si>
  <si>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</si>
  <si>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</si>
  <si>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</si>
  <si>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</si>
  <si>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</si>
  <si>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</si>
  <si>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</si>
  <si>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</si>
  <si>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</si>
  <si>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</si>
  <si>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0042395</t>
  </si>
  <si>
    <t>0105746</t>
  </si>
  <si>
    <t>0193214</t>
  </si>
  <si>
    <t>OFTALMOLOGIE - PRO MIKROCHIRURGICKÉ VÝKONY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</si>
  <si>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</si>
  <si>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</si>
  <si>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</si>
  <si>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</si>
  <si>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</si>
  <si>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</si>
  <si>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0193914</t>
  </si>
  <si>
    <t>VÝPLŇ DUTINY - BONALIVE GRANULES BIOAKTIVNÍ - 10CC</t>
  </si>
  <si>
    <t>0073264</t>
  </si>
  <si>
    <t>0070537</t>
  </si>
  <si>
    <t>NÁHRADA KLOUBU LOKTE</t>
  </si>
  <si>
    <t>0070536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</si>
  <si>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</si>
  <si>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</si>
  <si>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</si>
  <si>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</si>
  <si>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</si>
  <si>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</si>
  <si>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0107927</t>
  </si>
  <si>
    <t>ŠROUB KANUL, DARCO FIXACE NOHY</t>
  </si>
  <si>
    <t>0112498</t>
  </si>
  <si>
    <t>SYSTÉM KOTVÍCÍ PRO KOLENO</t>
  </si>
  <si>
    <t>0030261</t>
  </si>
  <si>
    <t>ŠROUB KORTIKÁLNÍ SAMOŘEZNÝ OCEL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</si>
  <si>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</si>
  <si>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</si>
  <si>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</si>
  <si>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</si>
  <si>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</si>
  <si>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</si>
  <si>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</si>
  <si>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</si>
  <si>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</si>
  <si>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</si>
  <si>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</si>
  <si>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</si>
  <si>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</si>
  <si>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</si>
  <si>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</si>
  <si>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</si>
  <si>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</si>
  <si>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</si>
  <si>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</si>
  <si>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</si>
  <si>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</si>
  <si>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</si>
  <si>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</si>
  <si>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</si>
  <si>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</si>
  <si>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</si>
  <si>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</si>
  <si>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</si>
  <si>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</si>
  <si>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</si>
  <si>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0099768</t>
  </si>
  <si>
    <t>VRTULKA JISTÍCÍ FEMUR TITAN NE/STERIL</t>
  </si>
  <si>
    <t>0114776</t>
  </si>
  <si>
    <t>SYSTÉM KOTVÍCÍ PRO KOLENO TIGHTROPE ACL</t>
  </si>
  <si>
    <t>0142041</t>
  </si>
  <si>
    <t>0142038</t>
  </si>
  <si>
    <t>0112846</t>
  </si>
  <si>
    <t>FIXÁTOR ZEVNÍ JEDNOROVINNÝ ZÁPĚSTÍ PENNIG II RADIU</t>
  </si>
  <si>
    <t>0001344</t>
  </si>
  <si>
    <t>DRÁT VODÍCÍ ZÁVITOVÝ OCEL</t>
  </si>
  <si>
    <t>0112833</t>
  </si>
  <si>
    <t>FIXÁTOR ZEVNÍ JEDNOROVINNÝ LRS DLOUHÉ KOSTI DK A H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</si>
  <si>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</si>
  <si>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</si>
  <si>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</si>
  <si>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</si>
  <si>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</si>
  <si>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</si>
  <si>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</si>
  <si>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</si>
  <si>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</si>
  <si>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</si>
  <si>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</si>
  <si>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</si>
  <si>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</si>
  <si>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</si>
  <si>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</si>
  <si>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</si>
  <si>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</si>
  <si>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</si>
  <si>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</si>
  <si>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</si>
  <si>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</si>
  <si>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</si>
  <si>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</si>
  <si>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</si>
  <si>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0107485</t>
  </si>
  <si>
    <t>DLAHA LCP HUMERUS DISTÁLNÍ MALÝ FRAGMNET OCEL TITA</t>
  </si>
  <si>
    <t>0111960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</si>
  <si>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</si>
  <si>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</si>
  <si>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</si>
  <si>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</si>
  <si>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</si>
  <si>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</si>
  <si>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</si>
  <si>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</si>
  <si>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</si>
  <si>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</si>
  <si>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</si>
  <si>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</si>
  <si>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</si>
  <si>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</si>
  <si>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</si>
  <si>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</si>
  <si>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</si>
  <si>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</si>
  <si>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</si>
  <si>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</si>
  <si>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</si>
  <si>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</si>
  <si>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</si>
  <si>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</si>
  <si>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</si>
  <si>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</si>
  <si>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</si>
  <si>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</si>
  <si>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</si>
  <si>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</si>
  <si>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</si>
  <si>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</si>
  <si>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</si>
  <si>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</si>
  <si>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</si>
  <si>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</si>
  <si>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</si>
  <si>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</si>
  <si>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</si>
  <si>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</si>
  <si>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DRÁT KIRSCHNERŮV ZÁVITOVÝ OCEL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</si>
  <si>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</si>
  <si>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</si>
  <si>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</si>
  <si>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</si>
  <si>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</si>
  <si>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</si>
  <si>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0097017</t>
  </si>
  <si>
    <t>DLAHA LCP METAFYZÁRNÍ ŠIROKÁ MALÝ FRAGMENT OCEL TI</t>
  </si>
  <si>
    <t>0074960</t>
  </si>
  <si>
    <t>ŠROUB ZAJIŠŤOVACÍ SE ZÁVITEM, PŘÍMÝ</t>
  </si>
  <si>
    <t>0083995</t>
  </si>
  <si>
    <t>DLAHA VOLÁRNÍ FRACT., APTUS RADIUS 2,5</t>
  </si>
  <si>
    <t>0070613</t>
  </si>
  <si>
    <t>NÁHRADA LOKETNÍHO KLOUBU EXPLOR</t>
  </si>
  <si>
    <t>0073263</t>
  </si>
  <si>
    <t>K-DRÁT MEDIN OCEL</t>
  </si>
  <si>
    <t>0070614</t>
  </si>
  <si>
    <t>0163268</t>
  </si>
  <si>
    <t>0110636</t>
  </si>
  <si>
    <t>DLAHA LCP MINI FRAGMENT OCEL TITAN NE/STERIL</t>
  </si>
  <si>
    <t>0112059</t>
  </si>
  <si>
    <t>DLAHA LCP VARIABILNÍ ÚHEL RADIUS DISTÁLNÍ OCEL TIT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</si>
  <si>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</si>
  <si>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</si>
  <si>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</si>
  <si>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</si>
  <si>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</si>
  <si>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</si>
  <si>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</si>
  <si>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</si>
  <si>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</si>
  <si>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</si>
  <si>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</si>
  <si>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</si>
  <si>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</si>
  <si>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</si>
  <si>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</si>
  <si>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</si>
  <si>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</si>
  <si>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</si>
  <si>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0105247</t>
  </si>
  <si>
    <t>DLAHA ŽLÁBKOVÁ, ÚHL.STAB.,TI</t>
  </si>
  <si>
    <t>0142696</t>
  </si>
  <si>
    <t>0142693</t>
  </si>
  <si>
    <t>0024990</t>
  </si>
  <si>
    <t>KOTVIČKA TITANOVÁ EASY PRO SUTURU RC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</si>
  <si>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</si>
  <si>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</si>
  <si>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</si>
  <si>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</si>
  <si>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</si>
  <si>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0107193</t>
  </si>
  <si>
    <t>0108065</t>
  </si>
  <si>
    <t>ŠROUB TENODÉZNÍ VSTŘEBATELNÝ</t>
  </si>
  <si>
    <t>0142701</t>
  </si>
  <si>
    <t>DLAHA METAKARP. A FALANG.,MINI FRAGM.,VA-LCP,PŘÍMÁ</t>
  </si>
  <si>
    <t>0073561</t>
  </si>
  <si>
    <t>ŠROUB SAMOŘEZNÝ KORTIKÁLNÍ MINI FRAGMENT TITAN</t>
  </si>
  <si>
    <t>04410</t>
  </si>
  <si>
    <t>INJEKČNÍ  ANESTESIE</t>
  </si>
  <si>
    <t>04825</t>
  </si>
  <si>
    <t>REPOZICE SUBLUX. ZUBU ČI FRAKTURY ALVEOLU, SEXT.</t>
  </si>
  <si>
    <t>04860</t>
  </si>
  <si>
    <t>IMOBILIZACE ČELISTÍ</t>
  </si>
  <si>
    <t>09227</t>
  </si>
  <si>
    <t>I. V. APLIKACE KRVE NEBO KREVNÍCH DERIVÁTŮ</t>
  </si>
  <si>
    <t>51353</t>
  </si>
  <si>
    <t>PUNKCE, ODSÁTÍ TENKÉHO STŘEVA, MANIPULACE SE STŘEV</t>
  </si>
  <si>
    <t>51393</t>
  </si>
  <si>
    <t>EXPLORATIVNÍ LAPAROTOMIE</t>
  </si>
  <si>
    <t>51819</t>
  </si>
  <si>
    <t>OŠETŘENÍ A OBVAZ ROZSÁHLÉ RÁNY V CELKOVÉ ANESTEZII</t>
  </si>
  <si>
    <t>53152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</si>
  <si>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</si>
  <si>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</si>
  <si>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</si>
  <si>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</si>
  <si>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</si>
  <si>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</si>
  <si>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</si>
  <si>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</si>
  <si>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</si>
  <si>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</si>
  <si>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</si>
  <si>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</si>
  <si>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</si>
  <si>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</si>
  <si>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</si>
  <si>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</si>
  <si>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</si>
  <si>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</si>
  <si>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</si>
  <si>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</si>
  <si>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</si>
  <si>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</si>
  <si>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</si>
  <si>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</si>
  <si>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</si>
  <si>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</si>
  <si>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</si>
  <si>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</si>
  <si>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</si>
  <si>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</si>
  <si>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</si>
  <si>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</si>
  <si>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</si>
  <si>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</si>
  <si>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</si>
  <si>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</si>
  <si>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</si>
  <si>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</si>
  <si>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61173</t>
  </si>
  <si>
    <t>VOLNÝ PŘENOS SVALOVÉHO A SVALOVĚ KOŽNÍHO LALOKU MI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</si>
  <si>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</si>
  <si>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</si>
  <si>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</si>
  <si>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</si>
  <si>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</si>
  <si>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</si>
  <si>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</si>
  <si>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</si>
  <si>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</si>
  <si>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</si>
  <si>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</si>
  <si>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</si>
  <si>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</si>
  <si>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</si>
  <si>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</si>
  <si>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</si>
  <si>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66449</t>
  </si>
  <si>
    <t>IMPLANTACE TOTÁLNÍ ENDOPROTÉZY NA HORNÍ KONČETINĚ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</si>
  <si>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</si>
  <si>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</si>
  <si>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</si>
  <si>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</si>
  <si>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</si>
  <si>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</si>
  <si>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</si>
  <si>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</si>
  <si>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</si>
  <si>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</si>
  <si>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</si>
  <si>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</si>
  <si>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</si>
  <si>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</si>
  <si>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</si>
  <si>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</si>
  <si>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</si>
  <si>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</si>
  <si>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</si>
  <si>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</si>
  <si>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</si>
  <si>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</si>
  <si>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</si>
  <si>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</si>
  <si>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</si>
  <si>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</si>
  <si>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</si>
  <si>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</si>
  <si>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</si>
  <si>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</si>
  <si>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</si>
  <si>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</si>
  <si>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</si>
  <si>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</si>
  <si>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</si>
  <si>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</si>
  <si>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</si>
  <si>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</si>
  <si>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</si>
  <si>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</si>
  <si>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09567</t>
  </si>
  <si>
    <t>ZÁKROK NA LEVÉ STRANĚ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</si>
  <si>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</si>
  <si>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</si>
  <si>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</si>
  <si>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</si>
  <si>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</si>
  <si>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</si>
  <si>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</si>
  <si>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</si>
  <si>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</si>
  <si>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</si>
  <si>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</si>
  <si>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</si>
  <si>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57251</t>
  </si>
  <si>
    <t>KLÍNOVITÁ RESEKCE PLIC NEBO ENUKLEACE TUMORU</t>
  </si>
  <si>
    <t>51825</t>
  </si>
  <si>
    <t>SEKUNDÁRNÍ SUTURA RÁNY</t>
  </si>
  <si>
    <t>53021</t>
  </si>
  <si>
    <t>KOMPLEXNÍ VYŠETŘENÍ TRAUMATOLOGEM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</si>
  <si>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</si>
  <si>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</si>
  <si>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</si>
  <si>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</si>
  <si>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</si>
  <si>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</si>
  <si>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</si>
  <si>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</si>
  <si>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</si>
  <si>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</si>
  <si>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51367</t>
  </si>
  <si>
    <t>APENDEKTOMIE NEBO OPERAČNÍ DRENÁŽ PERIAPENDIKULÁRN</t>
  </si>
  <si>
    <t>66815</t>
  </si>
  <si>
    <t>AUTOGENNÍ ŠTĚP</t>
  </si>
  <si>
    <t>66817</t>
  </si>
  <si>
    <t>VÝPLŇ DUTINY</t>
  </si>
  <si>
    <t>62310</t>
  </si>
  <si>
    <t>NEKREKTOMIE DO 1% POVRCHU TĚLA</t>
  </si>
  <si>
    <t>57111</t>
  </si>
  <si>
    <t>TORAKOSKOPIE KLASICKÁ DIAGNOSTICKÁ</t>
  </si>
  <si>
    <t>54320</t>
  </si>
  <si>
    <t xml:space="preserve">ENDARTEREKTOMIE KAROTICKÁ A OSTATNÍCH PERIFERNÍCH 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</si>
  <si>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</si>
  <si>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</si>
  <si>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</si>
  <si>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</si>
  <si>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</si>
  <si>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</si>
  <si>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61225</t>
  </si>
  <si>
    <t>NEUROLÝZA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</si>
  <si>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</si>
  <si>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</si>
  <si>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</si>
  <si>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</si>
  <si>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</si>
  <si>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</si>
  <si>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</si>
  <si>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</si>
  <si>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</si>
  <si>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</si>
  <si>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</si>
  <si>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</si>
  <si>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</si>
  <si>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</si>
  <si>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</si>
  <si>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</si>
  <si>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</si>
  <si>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</si>
  <si>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</si>
  <si>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</si>
  <si>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</si>
  <si>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</si>
  <si>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</si>
  <si>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</si>
  <si>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07318</t>
  </si>
  <si>
    <t>(DRG) EMBOLECTOMIE TEPEN HORNÍCH KONČETIN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</si>
  <si>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</si>
  <si>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</si>
  <si>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</si>
  <si>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</si>
  <si>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</si>
  <si>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</si>
  <si>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</si>
  <si>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</si>
  <si>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</si>
  <si>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</si>
  <si>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</si>
  <si>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</si>
  <si>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</si>
  <si>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65211</t>
  </si>
  <si>
    <t>OŠETŘENÍ ZLOMENINY ČELISTI DESTIČKOVOU ŠROUBOVANOU</t>
  </si>
  <si>
    <t>66417</t>
  </si>
  <si>
    <t>ARTRODÉZA MALÝCH KLOUBŮ RUKY A NOHY - JEDNOHO</t>
  </si>
  <si>
    <t>57235</t>
  </si>
  <si>
    <t>TORAKOTOMIE PROSTÁ NEBO S BIOPSIÍ, EVAKUACÍ HEMATO</t>
  </si>
  <si>
    <t>66871</t>
  </si>
  <si>
    <t>EXSTIRPACE BURZY - HLUBOKÁ</t>
  </si>
  <si>
    <t>61155</t>
  </si>
  <si>
    <t>UZAVŘENÍ DEFEKTU KOŽNÍM LALOKEM PŘÍMÝM ZE VZDÁLENÉ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</si>
  <si>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</si>
  <si>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</si>
  <si>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</si>
  <si>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</si>
  <si>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</si>
  <si>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</si>
  <si>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</si>
  <si>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</si>
  <si>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</si>
  <si>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</si>
  <si>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</si>
  <si>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</si>
  <si>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</si>
  <si>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</si>
  <si>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</si>
  <si>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</si>
  <si>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</si>
  <si>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</si>
  <si>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</si>
  <si>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</si>
  <si>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</si>
  <si>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</si>
  <si>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57221</t>
  </si>
  <si>
    <t>OPERAČNÍ STABILIZACE HRUDNÍKU PO ÚRAZE - JEDNA STR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</si>
  <si>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</si>
  <si>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</si>
  <si>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</si>
  <si>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</si>
  <si>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</si>
  <si>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</si>
  <si>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</si>
  <si>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</si>
  <si>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</si>
  <si>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</si>
  <si>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</si>
  <si>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</si>
  <si>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</si>
  <si>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</si>
  <si>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</si>
  <si>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</si>
  <si>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</si>
  <si>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</si>
  <si>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</si>
  <si>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</si>
  <si>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</si>
  <si>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ARTROSKOPIE</t>
  </si>
  <si>
    <t>61235</t>
  </si>
  <si>
    <t>ARTHRODÉZA MP NEBO IP KLOUBU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</si>
  <si>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</si>
  <si>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</si>
  <si>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</si>
  <si>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</si>
  <si>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</si>
  <si>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</si>
  <si>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57237</t>
  </si>
  <si>
    <t>SUTURA RUPTUTY BRÁNICE TORAKOTOMICKÝM PŘÍSTUPEM</t>
  </si>
  <si>
    <t>66721</t>
  </si>
  <si>
    <t>62330</t>
  </si>
  <si>
    <t>NEKREKTOMIE 5 - 10 % POVRCHU TĚLA - TANGENCIÁLNÍ N</t>
  </si>
  <si>
    <t>61201</t>
  </si>
  <si>
    <t>REPLANTACE JEDNOHO PRSTU</t>
  </si>
  <si>
    <t>66685</t>
  </si>
  <si>
    <t>SYMEHO AMPUTACE A AMPUTACE V TARZU</t>
  </si>
  <si>
    <t>53481</t>
  </si>
  <si>
    <t xml:space="preserve">ZLOMENINA  ACETABULA - JEDNOHO PILÍŘE EVENT. JEHO 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</si>
  <si>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</si>
  <si>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</si>
  <si>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</si>
  <si>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</si>
  <si>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</si>
  <si>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</si>
  <si>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</si>
  <si>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</si>
  <si>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66627</t>
  </si>
  <si>
    <t>DEKOMPRESE - PÁNEV, KYČEL</t>
  </si>
  <si>
    <t>67225</t>
  </si>
  <si>
    <t>ARTRODÉZA NA HK</t>
  </si>
  <si>
    <t>90959</t>
  </si>
  <si>
    <t>(DRG) ÚPRAVA ŽILNÍHO NEBO TEPENNÉHO ALOŠTĚPU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</si>
  <si>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</si>
  <si>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</si>
  <si>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</si>
  <si>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</si>
  <si>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</si>
  <si>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</si>
  <si>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</si>
  <si>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</si>
  <si>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</si>
  <si>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</si>
  <si>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</si>
  <si>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</si>
  <si>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</si>
  <si>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</si>
  <si>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</si>
  <si>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</si>
  <si>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</si>
  <si>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</si>
  <si>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</si>
  <si>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</si>
  <si>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09572</t>
  </si>
  <si>
    <t>VÍCEČETNÝ ZÁKROK</t>
  </si>
  <si>
    <t>91837</t>
  </si>
  <si>
    <t>(DRG) ARTROSKOPICKÁ STABILIZACE RAMENE NEBO REKONS</t>
  </si>
  <si>
    <t>66931</t>
  </si>
  <si>
    <t xml:space="preserve">TENOLÝZA - ROZSÁHLÉ UVOLNĚNÍ KAŽDÉ DALŠÍ ŠLACHY - </t>
  </si>
  <si>
    <t>5T3</t>
  </si>
  <si>
    <t>0017039</t>
  </si>
  <si>
    <t>VISIPAQUE</t>
  </si>
  <si>
    <t>0096414</t>
  </si>
  <si>
    <t>GENTAMICIN LEK</t>
  </si>
  <si>
    <t>0162496</t>
  </si>
  <si>
    <t>TAZIP</t>
  </si>
  <si>
    <t>0156835</t>
  </si>
  <si>
    <t>MEROPENEM KABI</t>
  </si>
  <si>
    <t>0158152</t>
  </si>
  <si>
    <t>ALBUREX</t>
  </si>
  <si>
    <t>0206563</t>
  </si>
  <si>
    <t>0007957</t>
  </si>
  <si>
    <t>0107959</t>
  </si>
  <si>
    <t>Trombocyty z aferézy deleukotizované</t>
  </si>
  <si>
    <t>0407942</t>
  </si>
  <si>
    <t>Příplatek za ozáření</t>
  </si>
  <si>
    <t>0003769</t>
  </si>
  <si>
    <t>NÁHRADA KYČ.KL.CEMENTOVANÁ,DŘÍK MS-30    300029XX0</t>
  </si>
  <si>
    <t>0012575</t>
  </si>
  <si>
    <t>ENDOPROTÉZA CERVIKO. KYČ. KLOUBU CEMENTOVANÁ 46</t>
  </si>
  <si>
    <t>0018001</t>
  </si>
  <si>
    <t>NÁHRADA KYČ.KL.CEMENT.,CENTRALIZÉR MS-30    3001XX</t>
  </si>
  <si>
    <t>0030182</t>
  </si>
  <si>
    <t>NÁHRADA KYČELNÍHO KLOUBU SYSTÉM ZCA</t>
  </si>
  <si>
    <t>0030184</t>
  </si>
  <si>
    <t>0037145</t>
  </si>
  <si>
    <t>0038482</t>
  </si>
  <si>
    <t>DRÁT VODÍCÍ GUIDE WIRE M</t>
  </si>
  <si>
    <t>0043151</t>
  </si>
  <si>
    <t>ŠTĚP ALLOGENNÍ KOSTNÍ SPONGIOZNÍ ZMRAZENÝ  HLAVICE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</si>
  <si>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</si>
  <si>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</si>
  <si>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</si>
  <si>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</si>
  <si>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</si>
  <si>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</si>
  <si>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</si>
  <si>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</si>
  <si>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</si>
  <si>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</si>
  <si>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0070998</t>
  </si>
  <si>
    <t>NÁHRADA KYČ. KL. VERSYS 801802801-5</t>
  </si>
  <si>
    <t>0070999</t>
  </si>
  <si>
    <t>NÁHRADA KYČ. KL. VERSYS 801803201-5</t>
  </si>
  <si>
    <t>0083217</t>
  </si>
  <si>
    <t>0083833</t>
  </si>
  <si>
    <t>ŠROUB ZAJIŠŤOVACÍ - STAVĚCÍ, TI</t>
  </si>
  <si>
    <t>0111176</t>
  </si>
  <si>
    <t>DLAHA PERIPROTETICKÁ - FEMORÁLNÍ - DISTÁLNÍ, UZAMY</t>
  </si>
  <si>
    <t>0082145</t>
  </si>
  <si>
    <t>NPWT-RENASYS GO SBĚRNÁ NÁDOBA MALÁ</t>
  </si>
  <si>
    <t>0107228</t>
  </si>
  <si>
    <t>ŠROUB SKLUZNÝ TELESKOPICKÝ TITANOVÝ TARGON FN</t>
  </si>
  <si>
    <t>0107227</t>
  </si>
  <si>
    <t>DLAHA FEMORÁLNÍ TITANOVÁ TARGON FN</t>
  </si>
  <si>
    <t>0107133</t>
  </si>
  <si>
    <t>CEMENT KOSTNÍ OPTIPAC REFOBACIN BONE CEMENT R 40 G</t>
  </si>
  <si>
    <t>0097489</t>
  </si>
  <si>
    <t>CEMENT KOSTNÍ REFOBACIN BONE CEMENT R GENTAMICIN 2</t>
  </si>
  <si>
    <t>0107229</t>
  </si>
  <si>
    <t>ŠROUB UZAMYKATELNÝ TITAN TARGON</t>
  </si>
  <si>
    <t>0142099</t>
  </si>
  <si>
    <t>0152830</t>
  </si>
  <si>
    <t>KATETR BALÓNKOVÝ FOGARTY EMBOLEKTOMICKÝ - EM</t>
  </si>
  <si>
    <t>0031349</t>
  </si>
  <si>
    <t>DLAHA LCP RADIUS DISTÁLNÍ OCEL MINI FRAGMENT TITAN</t>
  </si>
  <si>
    <t>0099839</t>
  </si>
  <si>
    <t>0083837</t>
  </si>
  <si>
    <t>ŠROUB SPONGIOZNÍ - POLYAXIÁLNÍ 5.0, SAMOŘEZNÝ, TI</t>
  </si>
  <si>
    <t>0099829</t>
  </si>
  <si>
    <t>0113530</t>
  </si>
  <si>
    <t>ŠROUB SPIRÁLOVÝ PRO FEMORÁLNÍ HŘEB TFN/TFNA, STERI</t>
  </si>
  <si>
    <t>0113532</t>
  </si>
  <si>
    <t>HŘEB FEMUR PROXIMÁLNÍ KRÁTKÝ TFN/TFNA STERILNÍ</t>
  </si>
  <si>
    <t>0113536</t>
  </si>
  <si>
    <t>ŠROUB NOSNÝ ČEPEL PRO FEMORÁLNÍ HŘEB TFN/TFNA</t>
  </si>
  <si>
    <t>0113531</t>
  </si>
  <si>
    <t>ZASLEPOVACÍ HLAVA FEMORÁLNÍHO HŘEBU TFN/TFNA, STER</t>
  </si>
  <si>
    <t>00655</t>
  </si>
  <si>
    <t>OD TYPU 55 - PRO NEMOCNICE TYPU 3, (KATEGORIE 6) -</t>
  </si>
  <si>
    <t>51397</t>
  </si>
  <si>
    <t>OTEVŘENÁ LAVÁŽ PERITONEÁLNÍ DUTINY, SEC. LOOK, LAP</t>
  </si>
  <si>
    <t>56419</t>
  </si>
  <si>
    <t>POUŽITÍ OPERAČNÍHO MIKROSKOPU Á 15 MINUT</t>
  </si>
  <si>
    <t>65219</t>
  </si>
  <si>
    <t>KOMPLEXNÍ OŠETŘENÍ VĚTŠÍCH OBLIČEJOVÝCH DEFEKTŮ</t>
  </si>
  <si>
    <t>00658</t>
  </si>
  <si>
    <t>OD TYPU 58 - PRO NEMOCNICE TYPU 3, (KATEGORIE 6) -</t>
  </si>
  <si>
    <t>00657</t>
  </si>
  <si>
    <t>OD TYPU 57 - PRO NEMOCNICE TYPU 3, (KATEGORIE 6) -</t>
  </si>
  <si>
    <t>51391</t>
  </si>
  <si>
    <t>LAPAROTOMIE A OŠETŘENÍ VÍCEČETNÉHO VISCERÁLNÍHO PO</t>
  </si>
  <si>
    <t>75371</t>
  </si>
  <si>
    <t>ENUKLEACE A EVISCERACE BULBU</t>
  </si>
  <si>
    <t>6F6</t>
  </si>
  <si>
    <t>66612</t>
  </si>
  <si>
    <t>TOTÁLNÍ ENDOPROTÉZA KYČELNÍHO KLOUBU</t>
  </si>
  <si>
    <t>90916</t>
  </si>
  <si>
    <t>(DRG) TEP KYČLE CEMENTOVANÁ</t>
  </si>
  <si>
    <t>91810</t>
  </si>
  <si>
    <t>(DRG) LOKALIZACE ENDOPROTÉZY - KYČELNÍ KLOUB</t>
  </si>
  <si>
    <t>7F5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</si>
  <si>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</si>
  <si>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</si>
  <si>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</si>
  <si>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</si>
  <si>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</si>
  <si>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</si>
  <si>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</si>
  <si>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</si>
  <si>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</si>
  <si>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</si>
  <si>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75463</t>
  </si>
  <si>
    <t>PEROPERAČNÍ TAMPONÁDA TEKUTÝMI PERFLUOROKARBONY</t>
  </si>
  <si>
    <t>75161</t>
  </si>
  <si>
    <t>TONOMETRIE BEZKONTAKTNÍ (1 OKO)</t>
  </si>
  <si>
    <t>75121</t>
  </si>
  <si>
    <t>OFTALMOSKOPIE V ARTEFICIÁLNÍ MYDRIÁZE NEPŘÍMÝM BIN</t>
  </si>
  <si>
    <t>75151</t>
  </si>
  <si>
    <t>ECHO OČNÍ BIOMETRIE (1 OKO)</t>
  </si>
  <si>
    <t>75021</t>
  </si>
  <si>
    <t>KOMPLEXNÍ VYŠETŘENÍ OFTALMOLOGEM</t>
  </si>
  <si>
    <t>75365</t>
  </si>
  <si>
    <t>TRANSKONJUNKTIVÁLNÍ KRYOPEXE PERIFERNÍ SÍTNICE</t>
  </si>
  <si>
    <t>75141</t>
  </si>
  <si>
    <t>TONOMETRIE APLANAČNÍ (1 OKO)</t>
  </si>
  <si>
    <t>75475</t>
  </si>
  <si>
    <t>TAMPONÁDA SÍTNICE EXPANZIVNÍM PLYNEM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</si>
  <si>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</si>
  <si>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</si>
  <si>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</si>
  <si>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</si>
  <si>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</si>
  <si>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</si>
  <si>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</si>
  <si>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</si>
  <si>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</si>
  <si>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</si>
  <si>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</si>
  <si>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</si>
  <si>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</si>
  <si>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</si>
  <si>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</si>
  <si>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</si>
  <si>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</si>
  <si>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</si>
  <si>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</si>
  <si>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</si>
  <si>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</si>
  <si>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</si>
  <si>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</si>
  <si>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</si>
  <si>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</si>
  <si>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</si>
  <si>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</si>
  <si>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</si>
  <si>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</si>
  <si>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</si>
  <si>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</si>
  <si>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</si>
  <si>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</si>
  <si>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</si>
  <si>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</si>
  <si>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</si>
  <si>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</si>
  <si>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</si>
  <si>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</si>
  <si>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</si>
  <si>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</si>
  <si>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</si>
  <si>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</si>
  <si>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</si>
  <si>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</si>
  <si>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</si>
  <si>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</si>
  <si>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</si>
  <si>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</si>
  <si>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</si>
  <si>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</si>
  <si>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</si>
  <si>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</si>
  <si>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</si>
  <si>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</si>
  <si>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</si>
  <si>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</si>
  <si>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</si>
  <si>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</si>
  <si>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</si>
  <si>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</si>
  <si>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</si>
  <si>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</si>
  <si>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</si>
  <si>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</si>
  <si>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</si>
  <si>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</si>
  <si>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</si>
  <si>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</si>
  <si>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</si>
  <si>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</si>
  <si>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</si>
  <si>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</si>
  <si>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</si>
  <si>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</si>
  <si>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</si>
  <si>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</si>
  <si>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06022</t>
  </si>
  <si>
    <t xml:space="preserve">VELKÉ VÝKONY NA ŽALUDKU, JÍCNU A DVANÁCTNÍKU S CC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</si>
  <si>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</si>
  <si>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</si>
  <si>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</si>
  <si>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</si>
  <si>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</si>
  <si>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</si>
  <si>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</si>
  <si>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</si>
  <si>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</si>
  <si>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</si>
  <si>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</si>
  <si>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</si>
  <si>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</si>
  <si>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</si>
  <si>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</si>
  <si>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</si>
  <si>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</si>
  <si>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</si>
  <si>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</si>
  <si>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</si>
  <si>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</si>
  <si>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</si>
  <si>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</si>
  <si>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</si>
  <si>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</si>
  <si>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</si>
  <si>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</si>
  <si>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</si>
  <si>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</si>
  <si>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</si>
  <si>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</si>
  <si>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</si>
  <si>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</si>
  <si>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</si>
  <si>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</si>
  <si>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</si>
  <si>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</si>
  <si>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</si>
  <si>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</si>
  <si>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</si>
  <si>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</si>
  <si>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</si>
  <si>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</si>
  <si>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</si>
  <si>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</si>
  <si>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</si>
  <si>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</si>
  <si>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</si>
  <si>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</si>
  <si>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</si>
  <si>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</si>
  <si>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</si>
  <si>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</si>
  <si>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</si>
  <si>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</si>
  <si>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</si>
  <si>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</si>
  <si>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</si>
  <si>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</si>
  <si>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</si>
  <si>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</si>
  <si>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</si>
  <si>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</si>
  <si>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</si>
  <si>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</si>
  <si>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</si>
  <si>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</si>
  <si>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</si>
  <si>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</si>
  <si>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</si>
  <si>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</si>
  <si>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</si>
  <si>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</si>
  <si>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</si>
  <si>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</si>
  <si>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</si>
  <si>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</si>
  <si>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</si>
  <si>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</si>
  <si>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</si>
  <si>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</si>
  <si>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</si>
  <si>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</si>
  <si>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</si>
  <si>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</si>
  <si>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</si>
  <si>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</si>
  <si>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</si>
  <si>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</si>
  <si>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</si>
  <si>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</si>
  <si>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</si>
  <si>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</si>
  <si>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</si>
  <si>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</si>
  <si>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</si>
  <si>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</si>
  <si>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</si>
  <si>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</si>
  <si>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</si>
  <si>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</si>
  <si>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</si>
  <si>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</si>
  <si>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</si>
  <si>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</si>
  <si>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</si>
  <si>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</si>
  <si>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</si>
  <si>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</si>
  <si>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</si>
  <si>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</si>
  <si>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</si>
  <si>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</si>
  <si>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</si>
  <si>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</si>
  <si>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</si>
  <si>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</si>
  <si>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</si>
  <si>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</si>
  <si>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</si>
  <si>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</si>
  <si>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</si>
  <si>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</si>
  <si>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</si>
  <si>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</si>
  <si>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</si>
  <si>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</si>
  <si>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</si>
  <si>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</si>
  <si>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</si>
  <si>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</si>
  <si>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</si>
  <si>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</si>
  <si>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</si>
  <si>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</si>
  <si>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</si>
  <si>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</si>
  <si>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</si>
  <si>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</si>
  <si>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</si>
  <si>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</si>
  <si>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</si>
  <si>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</si>
  <si>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</si>
  <si>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</si>
  <si>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</si>
  <si>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</si>
  <si>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</si>
  <si>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</si>
  <si>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</si>
  <si>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</si>
  <si>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</si>
  <si>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</si>
  <si>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</si>
  <si>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</si>
  <si>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</si>
  <si>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</si>
  <si>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</si>
  <si>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</si>
  <si>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</si>
  <si>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</si>
  <si>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</si>
  <si>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</si>
  <si>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</si>
  <si>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</si>
  <si>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</si>
  <si>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</si>
  <si>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</si>
  <si>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</si>
  <si>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12 - UROL: Urologická klinika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</si>
  <si>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</si>
  <si>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</si>
  <si>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</si>
  <si>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</si>
  <si>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</si>
  <si>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</si>
  <si>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</si>
  <si>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</si>
  <si>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</si>
  <si>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</si>
  <si>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89169</t>
  </si>
  <si>
    <t>CYSTOURETROGRAFIE</t>
  </si>
  <si>
    <t>22</t>
  </si>
  <si>
    <t>407</t>
  </si>
  <si>
    <t>0002027</t>
  </si>
  <si>
    <t>99mTc-MIBI inj.</t>
  </si>
  <si>
    <t>0002061</t>
  </si>
  <si>
    <t>99mTc-leukocyty značené HM PAO</t>
  </si>
  <si>
    <t>47269</t>
  </si>
  <si>
    <t>TOMOGRAFICKÁ SCINTIGRAFIE - SPECT</t>
  </si>
  <si>
    <t>47273</t>
  </si>
  <si>
    <t>KVANTIFIKACE DYNAMICKÝCH A TOMOGRAFICKÝCH SCINTIGR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</si>
  <si>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</si>
  <si>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</si>
  <si>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</si>
  <si>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</si>
  <si>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</si>
  <si>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</si>
  <si>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</si>
  <si>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</si>
  <si>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</si>
  <si>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</si>
  <si>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</si>
  <si>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</si>
  <si>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</si>
  <si>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</si>
  <si>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</si>
  <si>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</si>
  <si>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</si>
  <si>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</si>
  <si>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</si>
  <si>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</si>
  <si>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</si>
  <si>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</si>
  <si>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</si>
  <si>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</si>
  <si>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</si>
  <si>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</si>
  <si>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</si>
  <si>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</si>
  <si>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</si>
  <si>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</si>
  <si>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</si>
  <si>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</si>
  <si>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</si>
  <si>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</si>
  <si>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</si>
  <si>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</si>
  <si>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</si>
  <si>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</si>
  <si>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</si>
  <si>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</si>
  <si>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</si>
  <si>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</si>
  <si>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</si>
  <si>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</si>
  <si>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</si>
  <si>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</si>
  <si>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</si>
  <si>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</si>
  <si>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</si>
  <si>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</si>
  <si>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</si>
  <si>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</si>
  <si>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</si>
  <si>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</si>
  <si>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</si>
  <si>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</si>
  <si>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</si>
  <si>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</si>
  <si>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</si>
  <si>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</si>
  <si>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</si>
  <si>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</si>
  <si>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</si>
  <si>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</si>
  <si>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</si>
  <si>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</si>
  <si>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</si>
  <si>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</si>
  <si>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</si>
  <si>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</si>
  <si>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</si>
  <si>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</si>
  <si>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</si>
  <si>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</si>
  <si>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</si>
  <si>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</si>
  <si>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</si>
  <si>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</si>
  <si>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</si>
  <si>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</si>
  <si>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</si>
  <si>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</si>
  <si>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</si>
  <si>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</si>
  <si>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</si>
  <si>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</si>
  <si>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</si>
  <si>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</si>
  <si>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</si>
  <si>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</si>
  <si>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</si>
  <si>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</si>
  <si>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</si>
  <si>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</si>
  <si>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</si>
  <si>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</si>
  <si>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</si>
  <si>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</si>
  <si>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</si>
  <si>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</si>
  <si>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</si>
  <si>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</si>
  <si>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</si>
  <si>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</si>
  <si>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</si>
  <si>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</si>
  <si>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</si>
  <si>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</si>
  <si>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</si>
  <si>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</si>
  <si>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</si>
  <si>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</si>
  <si>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</si>
  <si>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</si>
  <si>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</si>
  <si>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</si>
  <si>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</si>
  <si>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</si>
  <si>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</si>
  <si>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</si>
  <si>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</si>
  <si>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</si>
  <si>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</si>
  <si>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</si>
  <si>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</si>
  <si>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</si>
  <si>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</si>
  <si>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</si>
  <si>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</si>
  <si>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</si>
  <si>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</si>
  <si>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</si>
  <si>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</si>
  <si>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</si>
  <si>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</si>
  <si>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</si>
  <si>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</si>
  <si>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</si>
  <si>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</si>
  <si>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</si>
  <si>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</si>
  <si>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</si>
  <si>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</si>
  <si>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</si>
  <si>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</si>
  <si>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</si>
  <si>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93159</t>
  </si>
  <si>
    <t>CHORIOGONADOTROPIN (HCG)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</si>
  <si>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</si>
  <si>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</si>
  <si>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</si>
  <si>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</si>
  <si>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</si>
  <si>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</si>
  <si>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</si>
  <si>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</si>
  <si>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</si>
  <si>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</si>
  <si>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</si>
  <si>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</si>
  <si>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</si>
  <si>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</si>
  <si>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</si>
  <si>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</si>
  <si>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</si>
  <si>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</si>
  <si>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81233</t>
  </si>
  <si>
    <t>KARBONYLHEMOGLOBIN KVANTITATIVNĚ</t>
  </si>
  <si>
    <t>91169</t>
  </si>
  <si>
    <t>STANOVENÍ VOLNÝCH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</si>
  <si>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</si>
  <si>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</si>
  <si>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</si>
  <si>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</si>
  <si>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</si>
  <si>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</si>
  <si>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</si>
  <si>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</si>
  <si>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</si>
  <si>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</si>
  <si>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</si>
  <si>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</si>
  <si>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</si>
  <si>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</si>
  <si>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</si>
  <si>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</si>
  <si>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</si>
  <si>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</si>
  <si>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</si>
  <si>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</si>
  <si>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</si>
  <si>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0224707</t>
  </si>
  <si>
    <t>ULTRAVIST</t>
  </si>
  <si>
    <t>0224716</t>
  </si>
  <si>
    <t>0224709</t>
  </si>
  <si>
    <t>0207745</t>
  </si>
  <si>
    <t>GADOVIST</t>
  </si>
  <si>
    <t>0224696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</si>
  <si>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</si>
  <si>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</si>
  <si>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</si>
  <si>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</si>
  <si>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</si>
  <si>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</si>
  <si>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</si>
  <si>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</si>
  <si>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</si>
  <si>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</si>
  <si>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</si>
  <si>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</si>
  <si>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</si>
  <si>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</si>
  <si>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</si>
  <si>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</si>
  <si>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</si>
  <si>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</si>
  <si>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</si>
  <si>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</si>
  <si>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</si>
  <si>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</si>
  <si>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</si>
  <si>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</si>
  <si>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</si>
  <si>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</si>
  <si>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0057824</t>
  </si>
  <si>
    <t>KATETR ANGIOGRAFICKÝ TORCON,PRŮMĚR 4.1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</si>
  <si>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</si>
  <si>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</si>
  <si>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</si>
  <si>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</si>
  <si>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</si>
  <si>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</si>
  <si>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</si>
  <si>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</si>
  <si>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</si>
  <si>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</si>
  <si>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</si>
  <si>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</si>
  <si>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</si>
  <si>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</si>
  <si>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</si>
  <si>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</si>
  <si>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</si>
  <si>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</si>
  <si>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</si>
  <si>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</si>
  <si>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</si>
  <si>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</si>
  <si>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</si>
  <si>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</si>
  <si>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</si>
  <si>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</si>
  <si>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</si>
  <si>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</si>
  <si>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</si>
  <si>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</si>
  <si>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</si>
  <si>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</si>
  <si>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</si>
  <si>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</si>
  <si>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</si>
  <si>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</si>
  <si>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</si>
  <si>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</si>
  <si>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</si>
  <si>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</si>
  <si>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</si>
  <si>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</si>
  <si>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0152139</t>
  </si>
  <si>
    <t>DRÁT VODÍCÍ PERIFERNÍ, KORONÁRNÍ - ACCOAT SELDINGE</t>
  </si>
  <si>
    <t>0038488</t>
  </si>
  <si>
    <t>KATETR ANGIOGRAFICKÝ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</si>
  <si>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</si>
  <si>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</si>
  <si>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</si>
  <si>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</si>
  <si>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</si>
  <si>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</si>
  <si>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</si>
  <si>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</si>
  <si>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</si>
  <si>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</si>
  <si>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</si>
  <si>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</si>
  <si>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</si>
  <si>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</si>
  <si>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</si>
  <si>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</si>
  <si>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</si>
  <si>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</si>
  <si>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</si>
  <si>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</si>
  <si>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</si>
  <si>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</si>
  <si>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</si>
  <si>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</si>
  <si>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</si>
  <si>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</si>
  <si>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</si>
  <si>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</si>
  <si>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</si>
  <si>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</si>
  <si>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</si>
  <si>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</si>
  <si>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</si>
  <si>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</si>
  <si>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</si>
  <si>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</si>
  <si>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</si>
  <si>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</si>
  <si>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</si>
  <si>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</si>
  <si>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</si>
  <si>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</si>
  <si>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</si>
  <si>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</si>
  <si>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</si>
  <si>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</si>
  <si>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</si>
  <si>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</si>
  <si>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</si>
  <si>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</si>
  <si>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</si>
  <si>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</si>
  <si>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</si>
  <si>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</si>
  <si>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</si>
  <si>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</si>
  <si>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</si>
  <si>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</si>
  <si>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</si>
  <si>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</si>
  <si>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</si>
  <si>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</si>
  <si>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</si>
  <si>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</si>
  <si>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</si>
  <si>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</si>
  <si>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</si>
  <si>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</si>
  <si>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</si>
  <si>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</si>
  <si>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</si>
  <si>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</si>
  <si>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</si>
  <si>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07641</t>
  </si>
  <si>
    <t>(DRG) BIOPSIE PARENCHYMATÓZNÍHO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</si>
  <si>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</si>
  <si>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</si>
  <si>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</si>
  <si>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</si>
  <si>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</si>
  <si>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</si>
  <si>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</si>
  <si>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</si>
  <si>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</si>
  <si>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</si>
  <si>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</si>
  <si>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</si>
  <si>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</si>
  <si>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</si>
  <si>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</si>
  <si>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</si>
  <si>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</si>
  <si>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</si>
  <si>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</si>
  <si>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</si>
  <si>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</si>
  <si>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</si>
  <si>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</si>
  <si>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</si>
  <si>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</si>
  <si>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</si>
  <si>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</si>
  <si>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</si>
  <si>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</si>
  <si>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</si>
  <si>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</si>
  <si>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</si>
  <si>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</si>
  <si>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</si>
  <si>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</si>
  <si>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</si>
  <si>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</si>
  <si>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</si>
  <si>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</si>
  <si>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</si>
  <si>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</si>
  <si>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</si>
  <si>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</si>
  <si>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</si>
  <si>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</si>
  <si>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</si>
  <si>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</si>
  <si>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</si>
  <si>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</si>
  <si>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</si>
  <si>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</si>
  <si>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</si>
  <si>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</si>
  <si>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</si>
  <si>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</si>
  <si>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</si>
  <si>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</si>
  <si>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</si>
  <si>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</si>
  <si>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</si>
  <si>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</si>
  <si>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</si>
  <si>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</si>
  <si>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</si>
  <si>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</si>
  <si>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</si>
  <si>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</si>
  <si>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</si>
  <si>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</si>
  <si>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</si>
  <si>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</si>
  <si>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</si>
  <si>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</si>
  <si>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</si>
  <si>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</si>
  <si>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</si>
  <si>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</si>
  <si>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</si>
  <si>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</si>
  <si>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</si>
  <si>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</si>
  <si>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</si>
  <si>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</si>
  <si>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</si>
  <si>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</si>
  <si>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</si>
  <si>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</si>
  <si>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</si>
  <si>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</si>
  <si>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</si>
  <si>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</si>
  <si>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</si>
  <si>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</si>
  <si>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(KROMĚ H</t>
  </si>
  <si>
    <t>82063</t>
  </si>
  <si>
    <t>STANOVENÍ CITLIVOSTI NA ATB KVALITATIVNÍ METODOU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</si>
  <si>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</si>
  <si>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</si>
  <si>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</si>
  <si>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</si>
  <si>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</si>
  <si>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</si>
  <si>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</si>
  <si>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</si>
  <si>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</si>
  <si>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</si>
  <si>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</si>
  <si>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</si>
  <si>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</si>
  <si>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</si>
  <si>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91129</t>
  </si>
  <si>
    <t>STANOVENÍ IgG</t>
  </si>
  <si>
    <t>91133</t>
  </si>
  <si>
    <t>STANOVENÍ IgM</t>
  </si>
  <si>
    <t>91159</t>
  </si>
  <si>
    <t>STANOVENÍ C3 SLOŽKY KOMPLEMENTU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</si>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</sst>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0.65596733292689247</c:v>
                </c:pt>
                <c:pt idx="1">
                  <c:v>0.71527047341695316</c:v>
                </c:pt>
                <c:pt idx="2">
                  <c:v>0.71893273818060766</c:v>
                </c:pt>
                <c:pt idx="3">
                  <c:v>0.57971122490656246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5" totalsRowShown="0">
  <autoFilter ref="C3:S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1357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2117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2118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2147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3688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3707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3716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3860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3861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5002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5246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5737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2E21AE0-8E2D-44BA-8443-0D8E2719BAA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26716.307379999998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524.60237000000006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0.96329130714737821</v>
      </c>
      <c r="E8" s="285">
        <f t="shared" si="0"/>
        <v>1.0703236746081979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0.27617709065354884</v>
      </c>
      <c r="E9" s="285">
        <f>IF(C9=0,0,D9/C9)</f>
        <v>0.92059030217849613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0.8484064920077321</v>
      </c>
      <c r="E11" s="285">
        <f t="shared" si="0"/>
        <v>1.4140108200128869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0.98646061052830358</v>
      </c>
      <c r="E12" s="285">
        <f t="shared" si="0"/>
        <v>1.2330757631603795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3962.5252299999997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19606.83497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18554.775310000012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1075.6053100000045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0.96534293279392669</v>
      </c>
      <c r="E20" s="285">
        <f t="shared" si="1"/>
        <v>0.96534293279392669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1.0794778098203812</v>
      </c>
      <c r="E23" s="285">
        <f t="shared" si="1"/>
        <v>1.269973893906331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17479.170000000006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0.86422644599168763</v>
      </c>
      <c r="E25" s="285">
        <f t="shared" si="1"/>
        <v>0.86422644599168763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0.86422644599168763</v>
      </c>
      <c r="E26" s="285">
        <f t="shared" si="1"/>
        <v>0.86422644599168763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0.91570881226053635</v>
      </c>
      <c r="E29" s="285">
        <f t="shared" si="1"/>
        <v>0.96390401290582783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0.76785086176574047</v>
      </c>
      <c r="E30" s="285">
        <f t="shared" si="1"/>
        <v>0.76785086176574047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0.67845289198337522</v>
      </c>
      <c r="D31" s="289">
        <f>IF(ISERROR(VLOOKUP("Celkem:",'ZV Vyžád.'!$A:$M,7,0)),"",VLOOKUP("Celkem:",'ZV Vyžád.'!$A:$M,7,0))</f>
        <v>1.2049300293042935</v>
      </c>
      <c r="E31" s="285">
        <f t="shared" si="1"/>
        <v>1.7759965998255618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E726F63-40DB-4583-8EC0-4D7CB60A799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445.36457999999993</v>
      </c>
      <c r="C5" s="33">
        <v>572.08881999999994</v>
      </c>
      <c r="D5" s="12"/>
      <c r="E5" s="226">
        <v>524.60237000000006</v>
      </c>
      <c r="F5" s="32">
        <v>0</v>
      </c>
      <c r="G5" s="225">
        <f>E5-F5</f>
        <v>524.60237000000006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4858.2494499999993</v>
      </c>
      <c r="C6" s="35">
        <v>4325.2951599999988</v>
      </c>
      <c r="D6" s="12"/>
      <c r="E6" s="227">
        <v>3962.5252299999997</v>
      </c>
      <c r="F6" s="34">
        <v>0</v>
      </c>
      <c r="G6" s="228">
        <f>E6-F6</f>
        <v>3962.5252299999997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19568.040420000001</v>
      </c>
      <c r="C7" s="35">
        <v>24262.053039999999</v>
      </c>
      <c r="D7" s="12"/>
      <c r="E7" s="227">
        <v>19606.83497</v>
      </c>
      <c r="F7" s="34">
        <v>0</v>
      </c>
      <c r="G7" s="228">
        <f>E7-F7</f>
        <v>19606.83497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2248.672909999992</v>
      </c>
      <c r="C8" s="37">
        <v>2847.4915899999942</v>
      </c>
      <c r="D8" s="12"/>
      <c r="E8" s="229">
        <v>2622.3448099999982</v>
      </c>
      <c r="F8" s="36">
        <v>0</v>
      </c>
      <c r="G8" s="230">
        <f>E8-F8</f>
        <v>2622.3448099999982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27120.327359999996</v>
      </c>
      <c r="C9" s="39">
        <v>32006.928609999992</v>
      </c>
      <c r="D9" s="12"/>
      <c r="E9" s="3">
        <v>26716.307379999998</v>
      </c>
      <c r="F9" s="38">
        <v>0</v>
      </c>
      <c r="G9" s="38">
        <f>E9-F9</f>
        <v>26716.307379999998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1389.0099599999999</v>
      </c>
      <c r="C11" s="33">
        <f>IF(ISERROR(VLOOKUP("Celkem:",'ZV Vykáz.-A'!A:H,5,0)),0,VLOOKUP("Celkem:",'ZV Vykáz.-A'!A:H,5,0)/1000)</f>
        <v>1114.2209399999986</v>
      </c>
      <c r="D11" s="12"/>
      <c r="E11" s="226">
        <f>IF(ISERROR(VLOOKUP("Celkem:",'ZV Vykáz.-A'!A:H,8,0)),0,VLOOKUP("Celkem:",'ZV Vykáz.-A'!A:H,8,0)/1000)</f>
        <v>1075.6053100000045</v>
      </c>
      <c r="F11" s="32"/>
      <c r="G11" s="225">
        <f>E11-F11</f>
        <v>1075.6053100000045</v>
      </c>
      <c r="H11" s="231" t="str">
        <f>IF(F11&lt;0.00000001,"",E11/F11)</f>
        <v/>
      </c>
      <c r="I11" s="225">
        <f>E11-B11</f>
        <v>-313.4046499999954</v>
      </c>
      <c r="J11" s="231">
        <f>IF(B11&lt;0.00000001,"",E11/B11)</f>
        <v>0.77436832058425598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24172.68</v>
      </c>
      <c r="C12" s="37">
        <f>IF(ISERROR(VLOOKUP("Celkem",CaseMix!A:D,3,0)),0,VLOOKUP("Celkem",CaseMix!A:D,3,0)*30)</f>
        <v>20225.22</v>
      </c>
      <c r="D12" s="12"/>
      <c r="E12" s="229">
        <f>IF(ISERROR(VLOOKUP("Celkem",CaseMix!A:D,4,0)),0,VLOOKUP("Celkem",CaseMix!A:D,4,0)*30)</f>
        <v>17479.170000000006</v>
      </c>
      <c r="F12" s="36"/>
      <c r="G12" s="230">
        <f>E12-F12</f>
        <v>17479.170000000006</v>
      </c>
      <c r="H12" s="233" t="str">
        <f>IF(F12&lt;0.00000001,"",E12/F12)</f>
        <v/>
      </c>
      <c r="I12" s="230">
        <f>E12-B12</f>
        <v>-6693.5099999999948</v>
      </c>
      <c r="J12" s="233">
        <f>IF(B12&lt;0.00000001,"",E12/B12)</f>
        <v>0.72309607374937346</v>
      </c>
    </row>
    <row r="13" spans="1:10" ht="14.45" customHeight="1" thickBot="1" x14ac:dyDescent="0.25">
      <c r="A13" s="4" t="s">
        <v>100</v>
      </c>
      <c r="B13" s="9">
        <f>SUM(B11:B12)</f>
        <v>25561.68996</v>
      </c>
      <c r="C13" s="41">
        <f>SUM(C11:C12)</f>
        <v>21339.44094</v>
      </c>
      <c r="D13" s="12"/>
      <c r="E13" s="9">
        <f>SUM(E11:E12)</f>
        <v>18554.775310000012</v>
      </c>
      <c r="F13" s="40"/>
      <c r="G13" s="40">
        <f>E13-F13</f>
        <v>18554.775310000012</v>
      </c>
      <c r="H13" s="235" t="str">
        <f>IF(F13&lt;0.00000001,"",E13/F13)</f>
        <v/>
      </c>
      <c r="I13" s="40">
        <f>SUM(I11:I12)</f>
        <v>-7006.9146499999897</v>
      </c>
      <c r="J13" s="235">
        <f>IF(B13&lt;0.00000001,"",E13/B13)</f>
        <v>0.72588218302605578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0.94252881319202497</v>
      </c>
      <c r="C15" s="43">
        <f>IF(C9=0,"",C13/C9)</f>
        <v>0.66671317326376867</v>
      </c>
      <c r="D15" s="12"/>
      <c r="E15" s="10">
        <f>IF(E9=0,"",E13/E9)</f>
        <v>0.69451122290538692</v>
      </c>
      <c r="F15" s="42"/>
      <c r="G15" s="42">
        <f>IF(ISERROR(F15-E15),"",E15-F15)</f>
        <v>0.69451122290538692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2A19DA7-998D-46D9-903B-823DD5C81F0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0.65596733292689247</v>
      </c>
      <c r="C4" s="322">
        <f t="shared" ref="C4:M4" si="0">(C10+C8)/C6</f>
        <v>0.71527047341695316</v>
      </c>
      <c r="D4" s="322">
        <f t="shared" si="0"/>
        <v>0.71893273818060766</v>
      </c>
      <c r="E4" s="322">
        <f t="shared" si="0"/>
        <v>0.57971122490656246</v>
      </c>
      <c r="F4" s="322">
        <f t="shared" si="0"/>
        <v>3.3605404726773612E-2</v>
      </c>
      <c r="G4" s="322">
        <f t="shared" si="0"/>
        <v>3.3605404726773612E-2</v>
      </c>
      <c r="H4" s="322">
        <f t="shared" si="0"/>
        <v>3.3605404726773612E-2</v>
      </c>
      <c r="I4" s="322">
        <f t="shared" si="0"/>
        <v>3.3605404726773612E-2</v>
      </c>
      <c r="J4" s="322">
        <f t="shared" si="0"/>
        <v>3.3605404726773612E-2</v>
      </c>
      <c r="K4" s="322">
        <f t="shared" si="0"/>
        <v>3.3605404726773612E-2</v>
      </c>
      <c r="L4" s="322">
        <f t="shared" si="0"/>
        <v>3.3605404726773612E-2</v>
      </c>
      <c r="M4" s="322">
        <f t="shared" si="0"/>
        <v>3.3605404726773612E-2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32006.928610000003</v>
      </c>
      <c r="G6" s="324">
        <f t="shared" si="1"/>
        <v>32006.928610000003</v>
      </c>
      <c r="H6" s="324">
        <f t="shared" si="1"/>
        <v>32006.928610000003</v>
      </c>
      <c r="I6" s="324">
        <f t="shared" si="1"/>
        <v>32006.928610000003</v>
      </c>
      <c r="J6" s="324">
        <f t="shared" si="1"/>
        <v>32006.928610000003</v>
      </c>
      <c r="K6" s="324">
        <f t="shared" si="1"/>
        <v>32006.928610000003</v>
      </c>
      <c r="L6" s="324">
        <f t="shared" si="1"/>
        <v>32006.928610000003</v>
      </c>
      <c r="M6" s="324">
        <f t="shared" si="1"/>
        <v>32006.928610000003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254258.09000000003</v>
      </c>
      <c r="C9" s="323">
        <v>231159.65999999992</v>
      </c>
      <c r="D9" s="323">
        <v>295393.72999999992</v>
      </c>
      <c r="E9" s="323">
        <v>294794.30999999988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254.25809000000004</v>
      </c>
      <c r="C10" s="324">
        <f t="shared" ref="C10:M10" si="3">C9/1000+B10</f>
        <v>485.41774999999996</v>
      </c>
      <c r="D10" s="324">
        <f t="shared" si="3"/>
        <v>780.81147999999985</v>
      </c>
      <c r="E10" s="324">
        <f t="shared" si="3"/>
        <v>1075.6057899999996</v>
      </c>
      <c r="F10" s="324">
        <f t="shared" si="3"/>
        <v>1075.6057899999996</v>
      </c>
      <c r="G10" s="324">
        <f t="shared" si="3"/>
        <v>1075.6057899999996</v>
      </c>
      <c r="H10" s="324">
        <f t="shared" si="3"/>
        <v>1075.6057899999996</v>
      </c>
      <c r="I10" s="324">
        <f t="shared" si="3"/>
        <v>1075.6057899999996</v>
      </c>
      <c r="J10" s="324">
        <f t="shared" si="3"/>
        <v>1075.6057899999996</v>
      </c>
      <c r="K10" s="324">
        <f t="shared" si="3"/>
        <v>1075.6057899999996</v>
      </c>
      <c r="L10" s="324">
        <f t="shared" si="3"/>
        <v>1075.6057899999996</v>
      </c>
      <c r="M10" s="324">
        <f t="shared" si="3"/>
        <v>1075.6057899999996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712BF57-EE36-4428-940A-FF9F6210463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1800</v>
      </c>
      <c r="C7" s="56">
        <v>150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572.08881999999994</v>
      </c>
      <c r="Q7" s="185">
        <v>0.95348136666666661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176.27083921666667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706.55</v>
      </c>
      <c r="Q8" s="185">
        <v>1.0020800989259637</v>
      </c>
    </row>
    <row r="9" spans="1:17" ht="14.45" customHeight="1" x14ac:dyDescent="0.2">
      <c r="A9" s="19" t="s">
        <v>37</v>
      </c>
      <c r="B9" s="55">
        <v>15799.999999199999</v>
      </c>
      <c r="C9" s="56">
        <v>1316.6666665999999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4325.2951600000006</v>
      </c>
      <c r="Q9" s="185">
        <v>0.8212585747251272</v>
      </c>
    </row>
    <row r="10" spans="1:17" ht="14.45" customHeight="1" x14ac:dyDescent="0.2">
      <c r="A10" s="19" t="s">
        <v>38</v>
      </c>
      <c r="B10" s="55">
        <v>604.30539049999993</v>
      </c>
      <c r="C10" s="56">
        <v>50.358782541666663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185.69890000000001</v>
      </c>
      <c r="Q10" s="185">
        <v>0.921879415206044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33.090736066666665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111.50869</v>
      </c>
      <c r="Q11" s="185">
        <v>0.84244643104453487</v>
      </c>
    </row>
    <row r="12" spans="1:17" ht="14.45" customHeight="1" x14ac:dyDescent="0.2">
      <c r="A12" s="19" t="s">
        <v>40</v>
      </c>
      <c r="B12" s="55">
        <v>56.223453500000005</v>
      </c>
      <c r="C12" s="56">
        <v>4.6852877916666671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25.919740000000001</v>
      </c>
      <c r="Q12" s="185">
        <v>1.3830388416108235</v>
      </c>
    </row>
    <row r="13" spans="1:17" ht="14.45" customHeight="1" x14ac:dyDescent="0.2">
      <c r="A13" s="19" t="s">
        <v>41</v>
      </c>
      <c r="B13" s="55">
        <v>217.00000020000002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82.93986000000001</v>
      </c>
      <c r="Q13" s="185">
        <v>1.1466340081597846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507.67199999999997</v>
      </c>
      <c r="Q14" s="185">
        <v>1.1399126828214219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32.133194350000004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48.70205</v>
      </c>
      <c r="Q17" s="185">
        <v>0.3789076295180096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184.38325532500002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684.32876999999996</v>
      </c>
      <c r="Q19" s="185">
        <v>0.92786187226407768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24262.053039999999</v>
      </c>
      <c r="Q20" s="185">
        <v>1.001148856305867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82.145679200000089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335.97485000000006</v>
      </c>
      <c r="Q21" s="185">
        <v>1.0224970237996391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93.048999999999992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65.147729999998774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8217.7107347250076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32006.928610000003</v>
      </c>
      <c r="Q25" s="186">
        <v>0.97371791376004979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2680.7554300000002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8217.7107347250076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34687.68404</v>
      </c>
      <c r="Q27" s="186">
        <v>1.0552721177390276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22.564231408333331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79.634649999999993</v>
      </c>
      <c r="Q28" s="185">
        <v>0.88231068631247112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381C36E-5D6A-49E5-9948-15FA1C1E39E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-6857.5492617999998</v>
      </c>
      <c r="H6" s="707">
        <v>-2107.9233300000001</v>
      </c>
      <c r="I6" s="707">
        <v>-8831.0822000000098</v>
      </c>
      <c r="J6" s="707">
        <v>-1973.53293820001</v>
      </c>
      <c r="K6" s="709">
        <v>0.42926327676047871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32870.84293890003</v>
      </c>
      <c r="H7" s="707">
        <v>12223.851939999999</v>
      </c>
      <c r="I7" s="707">
        <v>32006.928609999999</v>
      </c>
      <c r="J7" s="707">
        <v>-863.91432890003125</v>
      </c>
      <c r="K7" s="709">
        <v>0.32457263792001656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22340.229977899999</v>
      </c>
      <c r="C8" s="707">
        <v>19642.800219999997</v>
      </c>
      <c r="D8" s="707">
        <v>-2697.4297579000013</v>
      </c>
      <c r="E8" s="708">
        <v>0.8792568491654551</v>
      </c>
      <c r="F8" s="706">
        <v>22325.94903</v>
      </c>
      <c r="G8" s="707">
        <v>7441.9830099999999</v>
      </c>
      <c r="H8" s="707">
        <v>1686.8654799999999</v>
      </c>
      <c r="I8" s="707">
        <v>6517.8051500000001</v>
      </c>
      <c r="J8" s="707">
        <v>-924.17785999999978</v>
      </c>
      <c r="K8" s="709">
        <v>0.29193854833413102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20989.867746800002</v>
      </c>
      <c r="G9" s="707">
        <v>6996.6225822666675</v>
      </c>
      <c r="H9" s="707">
        <v>1579.7044799999999</v>
      </c>
      <c r="I9" s="707">
        <v>6010.1331500000006</v>
      </c>
      <c r="J9" s="707">
        <v>-986.48943226666688</v>
      </c>
      <c r="K9" s="709">
        <v>0.28633496992453761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-2.0000000000000002E-5</v>
      </c>
      <c r="J10" s="707">
        <v>-2.0000000000000002E-5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-2.0000000000000002E-5</v>
      </c>
      <c r="J11" s="707">
        <v>-2.0000000000000002E-5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1939.0000001000001</v>
      </c>
      <c r="C12" s="707">
        <v>1781.3681799999999</v>
      </c>
      <c r="D12" s="707">
        <v>-157.63182010000014</v>
      </c>
      <c r="E12" s="708">
        <v>0.91870457963286711</v>
      </c>
      <c r="F12" s="706">
        <v>1800</v>
      </c>
      <c r="G12" s="707">
        <v>600</v>
      </c>
      <c r="H12" s="707">
        <v>144.34926000000002</v>
      </c>
      <c r="I12" s="707">
        <v>572.08881999999994</v>
      </c>
      <c r="J12" s="707">
        <v>-27.911180000000058</v>
      </c>
      <c r="K12" s="709">
        <v>0.3178271222222222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1089.9999998999999</v>
      </c>
      <c r="C13" s="707">
        <v>900.58961999999997</v>
      </c>
      <c r="D13" s="707">
        <v>-189.41037989999995</v>
      </c>
      <c r="E13" s="708">
        <v>0.82622900925011278</v>
      </c>
      <c r="F13" s="706">
        <v>1014.9999997</v>
      </c>
      <c r="G13" s="707">
        <v>338.33333323333335</v>
      </c>
      <c r="H13" s="707">
        <v>105.27211</v>
      </c>
      <c r="I13" s="707">
        <v>319.70375000000001</v>
      </c>
      <c r="J13" s="707">
        <v>-18.629583233333335</v>
      </c>
      <c r="K13" s="709">
        <v>0.31497906413250615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</v>
      </c>
      <c r="C14" s="707">
        <v>4.2419899999999995</v>
      </c>
      <c r="D14" s="707">
        <v>-15.758010000000001</v>
      </c>
      <c r="E14" s="708">
        <v>0.21209949999999997</v>
      </c>
      <c r="F14" s="706">
        <v>20</v>
      </c>
      <c r="G14" s="707">
        <v>6.666666666666667</v>
      </c>
      <c r="H14" s="707">
        <v>0</v>
      </c>
      <c r="I14" s="707">
        <v>2.1216399999999997</v>
      </c>
      <c r="J14" s="707">
        <v>-4.5450266666666668</v>
      </c>
      <c r="K14" s="709">
        <v>0.10608199999999998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</v>
      </c>
      <c r="C15" s="707">
        <v>2.2717199999999997</v>
      </c>
      <c r="D15" s="707">
        <v>-2.7282800000000003</v>
      </c>
      <c r="E15" s="708">
        <v>0.45434399999999997</v>
      </c>
      <c r="F15" s="706">
        <v>5</v>
      </c>
      <c r="G15" s="707">
        <v>1.6666666666666667</v>
      </c>
      <c r="H15" s="707">
        <v>0.25072</v>
      </c>
      <c r="I15" s="707">
        <v>1.4597200000000001</v>
      </c>
      <c r="J15" s="707">
        <v>-0.20694666666666661</v>
      </c>
      <c r="K15" s="709">
        <v>0.29194400000000004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250</v>
      </c>
      <c r="C16" s="707">
        <v>313.10579999999999</v>
      </c>
      <c r="D16" s="707">
        <v>63.105799999999988</v>
      </c>
      <c r="E16" s="708">
        <v>1.2524232</v>
      </c>
      <c r="F16" s="706">
        <v>250</v>
      </c>
      <c r="G16" s="707">
        <v>83.333333333333329</v>
      </c>
      <c r="H16" s="707">
        <v>0</v>
      </c>
      <c r="I16" s="707">
        <v>68.220679999999987</v>
      </c>
      <c r="J16" s="707">
        <v>-15.112653333333341</v>
      </c>
      <c r="K16" s="709">
        <v>0.27288271999999997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17.9575</v>
      </c>
      <c r="D17" s="707">
        <v>17.9575</v>
      </c>
      <c r="E17" s="708">
        <v>0</v>
      </c>
      <c r="F17" s="706">
        <v>0</v>
      </c>
      <c r="G17" s="707">
        <v>0</v>
      </c>
      <c r="H17" s="707">
        <v>0</v>
      </c>
      <c r="I17" s="707">
        <v>0.91298999999999997</v>
      </c>
      <c r="J17" s="707">
        <v>0.91298999999999997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</v>
      </c>
      <c r="C18" s="707">
        <v>0</v>
      </c>
      <c r="D18" s="707">
        <v>-15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503.99999980000001</v>
      </c>
      <c r="C19" s="707">
        <v>412.74473</v>
      </c>
      <c r="D19" s="707">
        <v>-91.255269800000008</v>
      </c>
      <c r="E19" s="708">
        <v>0.81893795667418168</v>
      </c>
      <c r="F19" s="706">
        <v>450</v>
      </c>
      <c r="G19" s="707">
        <v>150</v>
      </c>
      <c r="H19" s="707">
        <v>19.891259999999999</v>
      </c>
      <c r="I19" s="707">
        <v>96.553820000000002</v>
      </c>
      <c r="J19" s="707">
        <v>-53.446179999999998</v>
      </c>
      <c r="K19" s="709">
        <v>0.21456404444444444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5.0000001000000003</v>
      </c>
      <c r="C20" s="707">
        <v>7.2679</v>
      </c>
      <c r="D20" s="707">
        <v>2.2678998999999997</v>
      </c>
      <c r="E20" s="708">
        <v>1.4535799709284005</v>
      </c>
      <c r="F20" s="706">
        <v>10</v>
      </c>
      <c r="G20" s="707">
        <v>3.3333333333333335</v>
      </c>
      <c r="H20" s="707">
        <v>0</v>
      </c>
      <c r="I20" s="707">
        <v>0.90064</v>
      </c>
      <c r="J20" s="707">
        <v>-2.4326933333333334</v>
      </c>
      <c r="K20" s="709">
        <v>9.0064000000000005E-2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50.000000299999996</v>
      </c>
      <c r="C21" s="707">
        <v>123.18892</v>
      </c>
      <c r="D21" s="707">
        <v>73.1889197</v>
      </c>
      <c r="E21" s="708">
        <v>2.4637783852173296</v>
      </c>
      <c r="F21" s="706">
        <v>50.000000299999996</v>
      </c>
      <c r="G21" s="707">
        <v>16.666666766666665</v>
      </c>
      <c r="H21" s="707">
        <v>18.935169999999999</v>
      </c>
      <c r="I21" s="707">
        <v>82.215580000000003</v>
      </c>
      <c r="J21" s="707">
        <v>65.548913233333337</v>
      </c>
      <c r="K21" s="709">
        <v>1.6443115901341305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2240.7886269999999</v>
      </c>
      <c r="C22" s="707">
        <v>2088.8249999999998</v>
      </c>
      <c r="D22" s="707">
        <v>-151.96362700000009</v>
      </c>
      <c r="E22" s="708">
        <v>0.932182971133939</v>
      </c>
      <c r="F22" s="706">
        <v>2115.2500706000001</v>
      </c>
      <c r="G22" s="707">
        <v>705.08335686666669</v>
      </c>
      <c r="H22" s="707">
        <v>174.32</v>
      </c>
      <c r="I22" s="707">
        <v>706.55</v>
      </c>
      <c r="J22" s="707">
        <v>1.4666431333332639</v>
      </c>
      <c r="K22" s="709">
        <v>0.33402669964198789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2157.7134477</v>
      </c>
      <c r="C23" s="707">
        <v>2014.1949999999999</v>
      </c>
      <c r="D23" s="707">
        <v>-143.51844770000002</v>
      </c>
      <c r="E23" s="708">
        <v>0.93348586307742465</v>
      </c>
      <c r="F23" s="706">
        <v>2040.8432817</v>
      </c>
      <c r="G23" s="707">
        <v>680.28109389999997</v>
      </c>
      <c r="H23" s="707">
        <v>165.64</v>
      </c>
      <c r="I23" s="707">
        <v>671.15</v>
      </c>
      <c r="J23" s="707">
        <v>-9.1310938999999962</v>
      </c>
      <c r="K23" s="709">
        <v>0.32885915641740965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83.075179300000002</v>
      </c>
      <c r="C24" s="707">
        <v>74.63</v>
      </c>
      <c r="D24" s="707">
        <v>-8.4451793000000066</v>
      </c>
      <c r="E24" s="708">
        <v>0.89834293020899914</v>
      </c>
      <c r="F24" s="706">
        <v>74.406788899999995</v>
      </c>
      <c r="G24" s="707">
        <v>24.802262966666664</v>
      </c>
      <c r="H24" s="707">
        <v>8.68</v>
      </c>
      <c r="I24" s="707">
        <v>35.4</v>
      </c>
      <c r="J24" s="707">
        <v>10.597737033333335</v>
      </c>
      <c r="K24" s="709">
        <v>0.47576303887507232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15697.9999991</v>
      </c>
      <c r="C25" s="707">
        <v>13158.463460000001</v>
      </c>
      <c r="D25" s="707">
        <v>-2539.5365390999996</v>
      </c>
      <c r="E25" s="708">
        <v>0.83822547208271136</v>
      </c>
      <c r="F25" s="706">
        <v>15799.999999199999</v>
      </c>
      <c r="G25" s="707">
        <v>5266.6666663999995</v>
      </c>
      <c r="H25" s="707">
        <v>1140.2465</v>
      </c>
      <c r="I25" s="707">
        <v>4325.2951600000006</v>
      </c>
      <c r="J25" s="707">
        <v>-941.37150639999891</v>
      </c>
      <c r="K25" s="709">
        <v>0.27375285824170903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499.99999989999998</v>
      </c>
      <c r="C26" s="707">
        <v>210.52590000000001</v>
      </c>
      <c r="D26" s="707">
        <v>-289.47409989999994</v>
      </c>
      <c r="E26" s="708">
        <v>0.42105180008421039</v>
      </c>
      <c r="F26" s="706">
        <v>380</v>
      </c>
      <c r="G26" s="707">
        <v>126.66666666666667</v>
      </c>
      <c r="H26" s="707">
        <v>0</v>
      </c>
      <c r="I26" s="707">
        <v>113.5565</v>
      </c>
      <c r="J26" s="707">
        <v>-13.110166666666672</v>
      </c>
      <c r="K26" s="709">
        <v>0.2988328947368421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12249.9999998</v>
      </c>
      <c r="C27" s="707">
        <v>9946.6782199999998</v>
      </c>
      <c r="D27" s="707">
        <v>-2303.3217798000005</v>
      </c>
      <c r="E27" s="708">
        <v>0.81197373225815461</v>
      </c>
      <c r="F27" s="706">
        <v>12399.999999900001</v>
      </c>
      <c r="G27" s="707">
        <v>4133.3333333</v>
      </c>
      <c r="H27" s="707">
        <v>889.07914000000005</v>
      </c>
      <c r="I27" s="707">
        <v>3152.5918500000002</v>
      </c>
      <c r="J27" s="707">
        <v>-980.7414832999998</v>
      </c>
      <c r="K27" s="709">
        <v>0.2542412782278568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300</v>
      </c>
      <c r="C28" s="707">
        <v>433.38479999999998</v>
      </c>
      <c r="D28" s="707">
        <v>133.38479999999998</v>
      </c>
      <c r="E28" s="708">
        <v>1.4446159999999999</v>
      </c>
      <c r="F28" s="706">
        <v>429.99999989999998</v>
      </c>
      <c r="G28" s="707">
        <v>143.33333329999999</v>
      </c>
      <c r="H28" s="707">
        <v>69.071250000000006</v>
      </c>
      <c r="I28" s="707">
        <v>101.09375</v>
      </c>
      <c r="J28" s="707">
        <v>-42.239583299999993</v>
      </c>
      <c r="K28" s="709">
        <v>0.23510174424072136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</v>
      </c>
      <c r="C29" s="707">
        <v>12.179879999999999</v>
      </c>
      <c r="D29" s="707">
        <v>-2.8201200000000011</v>
      </c>
      <c r="E29" s="708">
        <v>0.81199199999999994</v>
      </c>
      <c r="F29" s="706">
        <v>12</v>
      </c>
      <c r="G29" s="707">
        <v>4</v>
      </c>
      <c r="H29" s="707">
        <v>0.73084000000000005</v>
      </c>
      <c r="I29" s="707">
        <v>2.8523000000000001</v>
      </c>
      <c r="J29" s="707">
        <v>-1.1476999999999999</v>
      </c>
      <c r="K29" s="709">
        <v>0.23769166666666666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</v>
      </c>
      <c r="C30" s="707">
        <v>0.23924999999999999</v>
      </c>
      <c r="D30" s="707">
        <v>-2.7607499999999998</v>
      </c>
      <c r="E30" s="708">
        <v>7.9750000000000001E-2</v>
      </c>
      <c r="F30" s="706">
        <v>0</v>
      </c>
      <c r="G30" s="707">
        <v>0</v>
      </c>
      <c r="H30" s="707">
        <v>0.80549999999999999</v>
      </c>
      <c r="I30" s="707">
        <v>1.31325</v>
      </c>
      <c r="J30" s="707">
        <v>1.31325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629.99999979999996</v>
      </c>
      <c r="C31" s="707">
        <v>562.44280000000003</v>
      </c>
      <c r="D31" s="707">
        <v>-67.557199799999921</v>
      </c>
      <c r="E31" s="708">
        <v>0.89276634948976719</v>
      </c>
      <c r="F31" s="706">
        <v>599.99999979999996</v>
      </c>
      <c r="G31" s="707">
        <v>199.99999993333333</v>
      </c>
      <c r="H31" s="707">
        <v>41.898060000000001</v>
      </c>
      <c r="I31" s="707">
        <v>137.35781</v>
      </c>
      <c r="J31" s="707">
        <v>-62.642189933333327</v>
      </c>
      <c r="K31" s="709">
        <v>0.22892968340964326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1489.9999998999999</v>
      </c>
      <c r="C32" s="707">
        <v>1440.45126</v>
      </c>
      <c r="D32" s="707">
        <v>-49.548739899999873</v>
      </c>
      <c r="E32" s="708">
        <v>0.96674581214541921</v>
      </c>
      <c r="F32" s="706">
        <v>1449.9999997</v>
      </c>
      <c r="G32" s="707">
        <v>483.33333323333335</v>
      </c>
      <c r="H32" s="707">
        <v>77.385270000000006</v>
      </c>
      <c r="I32" s="707">
        <v>517.05646999999999</v>
      </c>
      <c r="J32" s="707">
        <v>33.723136766666642</v>
      </c>
      <c r="K32" s="709">
        <v>0.35659066903929459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100</v>
      </c>
      <c r="C33" s="707">
        <v>92.464199999999991</v>
      </c>
      <c r="D33" s="707">
        <v>-7.5358000000000089</v>
      </c>
      <c r="E33" s="708">
        <v>0.92464199999999996</v>
      </c>
      <c r="F33" s="706">
        <v>102.99999989999999</v>
      </c>
      <c r="G33" s="707">
        <v>34.3333333</v>
      </c>
      <c r="H33" s="707">
        <v>8.6609999999999996</v>
      </c>
      <c r="I33" s="707">
        <v>29.185500000000001</v>
      </c>
      <c r="J33" s="707">
        <v>-5.1478332999999985</v>
      </c>
      <c r="K33" s="709">
        <v>0.28335436920714019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65</v>
      </c>
      <c r="C34" s="707">
        <v>63.21396</v>
      </c>
      <c r="D34" s="707">
        <v>-1.7860399999999998</v>
      </c>
      <c r="E34" s="708">
        <v>0.97252246153846156</v>
      </c>
      <c r="F34" s="706">
        <v>75</v>
      </c>
      <c r="G34" s="707">
        <v>25</v>
      </c>
      <c r="H34" s="707">
        <v>6.7538599999999995</v>
      </c>
      <c r="I34" s="707">
        <v>12.781700000000001</v>
      </c>
      <c r="J34" s="707">
        <v>-12.218299999999999</v>
      </c>
      <c r="K34" s="709">
        <v>0.17042266666666667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30.000000199999999</v>
      </c>
      <c r="C35" s="707">
        <v>45.768900000000002</v>
      </c>
      <c r="D35" s="707">
        <v>15.768899800000003</v>
      </c>
      <c r="E35" s="708">
        <v>1.5256299898291334</v>
      </c>
      <c r="F35" s="706">
        <v>65.000000200000002</v>
      </c>
      <c r="G35" s="707">
        <v>21.666666733333333</v>
      </c>
      <c r="H35" s="707">
        <v>1.3939999999999999</v>
      </c>
      <c r="I35" s="707">
        <v>4.9817099999999996</v>
      </c>
      <c r="J35" s="707">
        <v>-16.684956733333333</v>
      </c>
      <c r="K35" s="709">
        <v>7.6641692071871714E-2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89.999999700000004</v>
      </c>
      <c r="C36" s="707">
        <v>180.25399999999999</v>
      </c>
      <c r="D36" s="707">
        <v>90.254000299999987</v>
      </c>
      <c r="E36" s="708">
        <v>2.002822228898296</v>
      </c>
      <c r="F36" s="706">
        <v>99.999999899999992</v>
      </c>
      <c r="G36" s="707">
        <v>33.3333333</v>
      </c>
      <c r="H36" s="707">
        <v>35.756</v>
      </c>
      <c r="I36" s="707">
        <v>146.40620000000001</v>
      </c>
      <c r="J36" s="707">
        <v>113.07286670000002</v>
      </c>
      <c r="K36" s="709">
        <v>1.4640620014640622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</v>
      </c>
      <c r="C37" s="707">
        <v>53.086529999999996</v>
      </c>
      <c r="D37" s="707">
        <v>13.086529999999996</v>
      </c>
      <c r="E37" s="708">
        <v>1.3271632499999999</v>
      </c>
      <c r="F37" s="706">
        <v>55</v>
      </c>
      <c r="G37" s="707">
        <v>18.333333333333332</v>
      </c>
      <c r="H37" s="707">
        <v>4.4238800000000005</v>
      </c>
      <c r="I37" s="707">
        <v>20.373419999999999</v>
      </c>
      <c r="J37" s="707">
        <v>2.0400866666666673</v>
      </c>
      <c r="K37" s="709">
        <v>0.37042581818181819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30</v>
      </c>
      <c r="C38" s="707">
        <v>13.540319999999999</v>
      </c>
      <c r="D38" s="707">
        <v>-16.459679999999999</v>
      </c>
      <c r="E38" s="708">
        <v>0.45134399999999997</v>
      </c>
      <c r="F38" s="706">
        <v>19.999999899999999</v>
      </c>
      <c r="G38" s="707">
        <v>6.6666666333333326</v>
      </c>
      <c r="H38" s="707">
        <v>0.88770000000000004</v>
      </c>
      <c r="I38" s="707">
        <v>0.88770000000000004</v>
      </c>
      <c r="J38" s="707">
        <v>-5.7789666333333329</v>
      </c>
      <c r="K38" s="709">
        <v>4.4385000221925007E-2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154.99999979999998</v>
      </c>
      <c r="C39" s="707">
        <v>102.93780000000001</v>
      </c>
      <c r="D39" s="707">
        <v>-52.062199799999973</v>
      </c>
      <c r="E39" s="708">
        <v>0.66411483956659989</v>
      </c>
      <c r="F39" s="706">
        <v>110</v>
      </c>
      <c r="G39" s="707">
        <v>36.666666666666664</v>
      </c>
      <c r="H39" s="707">
        <v>0</v>
      </c>
      <c r="I39" s="707">
        <v>74.656999999999996</v>
      </c>
      <c r="J39" s="707">
        <v>37.990333333333332</v>
      </c>
      <c r="K39" s="709">
        <v>0.67869999999999997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1.2956400000000001</v>
      </c>
      <c r="D40" s="707">
        <v>1.2956400000000001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3.4</v>
      </c>
      <c r="I41" s="707">
        <v>10.199999999999999</v>
      </c>
      <c r="J41" s="707">
        <v>10.199999999999999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573.10753249999993</v>
      </c>
      <c r="C42" s="707">
        <v>520.07492999999999</v>
      </c>
      <c r="D42" s="707">
        <v>-53.032602499999939</v>
      </c>
      <c r="E42" s="708">
        <v>0.90746483078199647</v>
      </c>
      <c r="F42" s="706">
        <v>604.30539049999993</v>
      </c>
      <c r="G42" s="707">
        <v>201.43513016666665</v>
      </c>
      <c r="H42" s="707">
        <v>57.513359999999999</v>
      </c>
      <c r="I42" s="707">
        <v>185.69889999999998</v>
      </c>
      <c r="J42" s="707">
        <v>-15.736230166666672</v>
      </c>
      <c r="K42" s="709">
        <v>0.30729313840201467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504.48582470000002</v>
      </c>
      <c r="C43" s="707">
        <v>447.56299000000001</v>
      </c>
      <c r="D43" s="707">
        <v>-56.92283470000001</v>
      </c>
      <c r="E43" s="708">
        <v>0.88716663201815427</v>
      </c>
      <c r="F43" s="706">
        <v>531.906023</v>
      </c>
      <c r="G43" s="707">
        <v>177.30200766666667</v>
      </c>
      <c r="H43" s="707">
        <v>50.938370000000006</v>
      </c>
      <c r="I43" s="707">
        <v>160.46227999999999</v>
      </c>
      <c r="J43" s="707">
        <v>-16.839727666666676</v>
      </c>
      <c r="K43" s="709">
        <v>0.30167411734685318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68.62170780000001</v>
      </c>
      <c r="C44" s="707">
        <v>72.511939999999996</v>
      </c>
      <c r="D44" s="707">
        <v>3.8902321999999856</v>
      </c>
      <c r="E44" s="708">
        <v>1.0566909848897696</v>
      </c>
      <c r="F44" s="706">
        <v>72.399367499999997</v>
      </c>
      <c r="G44" s="707">
        <v>24.133122499999999</v>
      </c>
      <c r="H44" s="707">
        <v>6.5749899999999997</v>
      </c>
      <c r="I44" s="707">
        <v>25.236619999999998</v>
      </c>
      <c r="J44" s="707">
        <v>1.1034974999999996</v>
      </c>
      <c r="K44" s="709">
        <v>0.34857514466545581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404.14379500000001</v>
      </c>
      <c r="C45" s="707">
        <v>414.00198</v>
      </c>
      <c r="D45" s="707">
        <v>9.8581849999999918</v>
      </c>
      <c r="E45" s="708">
        <v>1.024392765946091</v>
      </c>
      <c r="F45" s="706">
        <v>397.08883279999998</v>
      </c>
      <c r="G45" s="707">
        <v>132.36294426666666</v>
      </c>
      <c r="H45" s="707">
        <v>32.054479999999998</v>
      </c>
      <c r="I45" s="707">
        <v>111.50869</v>
      </c>
      <c r="J45" s="707">
        <v>-20.854254266666658</v>
      </c>
      <c r="K45" s="709">
        <v>0.28081547701484494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4.1208999999999998</v>
      </c>
      <c r="D46" s="707">
        <v>4.1208999999999998</v>
      </c>
      <c r="E46" s="708">
        <v>0</v>
      </c>
      <c r="F46" s="706">
        <v>0</v>
      </c>
      <c r="G46" s="707">
        <v>0</v>
      </c>
      <c r="H46" s="707">
        <v>0</v>
      </c>
      <c r="I46" s="707">
        <v>1.3733499999999998</v>
      </c>
      <c r="J46" s="707">
        <v>1.3733499999999998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40.000000099999994</v>
      </c>
      <c r="C47" s="707">
        <v>36.196400000000004</v>
      </c>
      <c r="D47" s="707">
        <v>-3.8036000999999899</v>
      </c>
      <c r="E47" s="708">
        <v>0.90490999773772529</v>
      </c>
      <c r="F47" s="706">
        <v>36.999999600000002</v>
      </c>
      <c r="G47" s="707">
        <v>12.3333332</v>
      </c>
      <c r="H47" s="707">
        <v>2.6700900000000001</v>
      </c>
      <c r="I47" s="707">
        <v>7.0603699999999998</v>
      </c>
      <c r="J47" s="707">
        <v>-5.2729632000000004</v>
      </c>
      <c r="K47" s="709">
        <v>0.1908208128737385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189.99999979999998</v>
      </c>
      <c r="C48" s="707">
        <v>205.08908</v>
      </c>
      <c r="D48" s="707">
        <v>15.089080200000012</v>
      </c>
      <c r="E48" s="708">
        <v>1.0794162116625434</v>
      </c>
      <c r="F48" s="706">
        <v>182</v>
      </c>
      <c r="G48" s="707">
        <v>60.666666666666664</v>
      </c>
      <c r="H48" s="707">
        <v>8.9236399999999989</v>
      </c>
      <c r="I48" s="707">
        <v>42.526559999999996</v>
      </c>
      <c r="J48" s="707">
        <v>-18.140106666666668</v>
      </c>
      <c r="K48" s="709">
        <v>0.23366241758241757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75</v>
      </c>
      <c r="C49" s="707">
        <v>55.791980000000002</v>
      </c>
      <c r="D49" s="707">
        <v>-19.208019999999998</v>
      </c>
      <c r="E49" s="708">
        <v>0.74389306666666666</v>
      </c>
      <c r="F49" s="706">
        <v>67.999999899999992</v>
      </c>
      <c r="G49" s="707">
        <v>22.666666633333332</v>
      </c>
      <c r="H49" s="707">
        <v>4.5898199999999996</v>
      </c>
      <c r="I49" s="707">
        <v>15.61215</v>
      </c>
      <c r="J49" s="707">
        <v>-7.054516633333332</v>
      </c>
      <c r="K49" s="709">
        <v>0.22959044151410363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7.1212571000000002</v>
      </c>
      <c r="C50" s="707">
        <v>6.3473100000000002</v>
      </c>
      <c r="D50" s="707">
        <v>-0.7739471</v>
      </c>
      <c r="E50" s="708">
        <v>0.891318753257764</v>
      </c>
      <c r="F50" s="706">
        <v>7.8668648999999995</v>
      </c>
      <c r="G50" s="707">
        <v>2.6222882999999997</v>
      </c>
      <c r="H50" s="707">
        <v>1.7729999999999999</v>
      </c>
      <c r="I50" s="707">
        <v>6.5780000000000003</v>
      </c>
      <c r="J50" s="707">
        <v>3.9557117000000006</v>
      </c>
      <c r="K50" s="709">
        <v>0.83616537001925639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8.4748400000000004</v>
      </c>
      <c r="D51" s="707">
        <v>8.4748400000000004</v>
      </c>
      <c r="E51" s="708">
        <v>0</v>
      </c>
      <c r="F51" s="706">
        <v>0</v>
      </c>
      <c r="G51" s="707">
        <v>0</v>
      </c>
      <c r="H51" s="707">
        <v>1.0478599999999998</v>
      </c>
      <c r="I51" s="707">
        <v>6.3960600000000003</v>
      </c>
      <c r="J51" s="707">
        <v>6.3960600000000003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0.73360999999999998</v>
      </c>
      <c r="D52" s="707">
        <v>0.73360999999999998</v>
      </c>
      <c r="E52" s="708">
        <v>0</v>
      </c>
      <c r="F52" s="706">
        <v>0</v>
      </c>
      <c r="G52" s="707">
        <v>0</v>
      </c>
      <c r="H52" s="707">
        <v>1.225E-2</v>
      </c>
      <c r="I52" s="707">
        <v>0.28952</v>
      </c>
      <c r="J52" s="707">
        <v>0.28952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22.022538000000001</v>
      </c>
      <c r="C53" s="707">
        <v>30.866700000000002</v>
      </c>
      <c r="D53" s="707">
        <v>8.8441620000000007</v>
      </c>
      <c r="E53" s="708">
        <v>1.401595946843184</v>
      </c>
      <c r="F53" s="706">
        <v>32.221968400000002</v>
      </c>
      <c r="G53" s="707">
        <v>10.740656133333333</v>
      </c>
      <c r="H53" s="707">
        <v>7.7657799999999995</v>
      </c>
      <c r="I53" s="707">
        <v>11.59543</v>
      </c>
      <c r="J53" s="707">
        <v>0.8547738666666671</v>
      </c>
      <c r="K53" s="709">
        <v>0.35986100712580921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1.9990000000000001</v>
      </c>
      <c r="D54" s="707">
        <v>1.9990000000000001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70</v>
      </c>
      <c r="C55" s="707">
        <v>64.382159999999999</v>
      </c>
      <c r="D55" s="707">
        <v>-5.6178400000000011</v>
      </c>
      <c r="E55" s="708">
        <v>0.91974514285714282</v>
      </c>
      <c r="F55" s="706">
        <v>70</v>
      </c>
      <c r="G55" s="707">
        <v>23.333333333333332</v>
      </c>
      <c r="H55" s="707">
        <v>5.2720399999999996</v>
      </c>
      <c r="I55" s="707">
        <v>20.077249999999999</v>
      </c>
      <c r="J55" s="707">
        <v>-3.2560833333333328</v>
      </c>
      <c r="K55" s="709">
        <v>0.28681785714285712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56.228300499999996</v>
      </c>
      <c r="C56" s="707">
        <v>33.677779999999998</v>
      </c>
      <c r="D56" s="707">
        <v>-22.550520499999998</v>
      </c>
      <c r="E56" s="708">
        <v>0.5989471440631573</v>
      </c>
      <c r="F56" s="706">
        <v>56.223453500000005</v>
      </c>
      <c r="G56" s="707">
        <v>18.741151166666668</v>
      </c>
      <c r="H56" s="707">
        <v>12.429770000000001</v>
      </c>
      <c r="I56" s="707">
        <v>25.919740000000001</v>
      </c>
      <c r="J56" s="707">
        <v>7.1785888333333325</v>
      </c>
      <c r="K56" s="709">
        <v>0.4610129472036078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38.526119700000002</v>
      </c>
      <c r="C57" s="707">
        <v>24.170669999999998</v>
      </c>
      <c r="D57" s="707">
        <v>-14.355449700000005</v>
      </c>
      <c r="E57" s="708">
        <v>0.62738397191866679</v>
      </c>
      <c r="F57" s="706">
        <v>42.581500699999999</v>
      </c>
      <c r="G57" s="707">
        <v>14.193833566666667</v>
      </c>
      <c r="H57" s="707">
        <v>12.27177</v>
      </c>
      <c r="I57" s="707">
        <v>21.351310000000002</v>
      </c>
      <c r="J57" s="707">
        <v>7.1574764333333345</v>
      </c>
      <c r="K57" s="709">
        <v>0.50142220562930984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13.702180800000001</v>
      </c>
      <c r="C58" s="707">
        <v>6.28</v>
      </c>
      <c r="D58" s="707">
        <v>-7.4221808000000005</v>
      </c>
      <c r="E58" s="708">
        <v>0.45832120387726893</v>
      </c>
      <c r="F58" s="706">
        <v>11.2915207</v>
      </c>
      <c r="G58" s="707">
        <v>3.7638402333333332</v>
      </c>
      <c r="H58" s="707">
        <v>0</v>
      </c>
      <c r="I58" s="707">
        <v>2.1779999999999999</v>
      </c>
      <c r="J58" s="707">
        <v>-1.5858402333333332</v>
      </c>
      <c r="K58" s="709">
        <v>0.1928881023084871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</v>
      </c>
      <c r="C59" s="707">
        <v>3.2271100000000001</v>
      </c>
      <c r="D59" s="707">
        <v>-0.77288999999999985</v>
      </c>
      <c r="E59" s="708">
        <v>0.80677750000000004</v>
      </c>
      <c r="F59" s="706">
        <v>2.3504320999999999</v>
      </c>
      <c r="G59" s="707">
        <v>0.78347736666666667</v>
      </c>
      <c r="H59" s="707">
        <v>0.158</v>
      </c>
      <c r="I59" s="707">
        <v>2.3904299999999998</v>
      </c>
      <c r="J59" s="707">
        <v>1.606952633333333</v>
      </c>
      <c r="K59" s="709">
        <v>1.0170172539764071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89</v>
      </c>
      <c r="C60" s="707">
        <v>344.33413000000002</v>
      </c>
      <c r="D60" s="707">
        <v>255.33413000000002</v>
      </c>
      <c r="E60" s="708">
        <v>3.8689228089887644</v>
      </c>
      <c r="F60" s="706">
        <v>217.00000020000002</v>
      </c>
      <c r="G60" s="707">
        <v>72.333333400000001</v>
      </c>
      <c r="H60" s="707">
        <v>18.79111</v>
      </c>
      <c r="I60" s="707">
        <v>82.939859999999996</v>
      </c>
      <c r="J60" s="707">
        <v>10.606526599999995</v>
      </c>
      <c r="K60" s="709">
        <v>0.38221133605326141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7.5818500000000002</v>
      </c>
      <c r="D61" s="707">
        <v>7.5818500000000002</v>
      </c>
      <c r="E61" s="708">
        <v>0</v>
      </c>
      <c r="F61" s="706">
        <v>0</v>
      </c>
      <c r="G61" s="707">
        <v>0</v>
      </c>
      <c r="H61" s="707">
        <v>0.36010000000000003</v>
      </c>
      <c r="I61" s="707">
        <v>0.79510000000000003</v>
      </c>
      <c r="J61" s="707">
        <v>0.79510000000000003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0.39809</v>
      </c>
      <c r="J62" s="707">
        <v>0.39809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0.20948</v>
      </c>
      <c r="D63" s="707">
        <v>0.20948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7</v>
      </c>
      <c r="C64" s="707">
        <v>131.46441000000002</v>
      </c>
      <c r="D64" s="707">
        <v>124.46441000000002</v>
      </c>
      <c r="E64" s="708">
        <v>18.780630000000002</v>
      </c>
      <c r="F64" s="706">
        <v>134.00000009999999</v>
      </c>
      <c r="G64" s="707">
        <v>44.6666667</v>
      </c>
      <c r="H64" s="707">
        <v>12.415209999999998</v>
      </c>
      <c r="I64" s="707">
        <v>60.957360000000001</v>
      </c>
      <c r="J64" s="707">
        <v>16.290693300000001</v>
      </c>
      <c r="K64" s="709">
        <v>0.45490567130230924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</v>
      </c>
      <c r="C65" s="707">
        <v>5.4968000000000004</v>
      </c>
      <c r="D65" s="707">
        <v>3.4968000000000004</v>
      </c>
      <c r="E65" s="708">
        <v>2.7484000000000002</v>
      </c>
      <c r="F65" s="706">
        <v>6.0000001000000003</v>
      </c>
      <c r="G65" s="707">
        <v>2.0000000333333334</v>
      </c>
      <c r="H65" s="707">
        <v>0.34432000000000001</v>
      </c>
      <c r="I65" s="707">
        <v>0.34432000000000001</v>
      </c>
      <c r="J65" s="707">
        <v>-1.6556800333333335</v>
      </c>
      <c r="K65" s="709">
        <v>5.7386665710222239E-2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80</v>
      </c>
      <c r="C66" s="707">
        <v>72.311019999999999</v>
      </c>
      <c r="D66" s="707">
        <v>-7.6889800000000008</v>
      </c>
      <c r="E66" s="708">
        <v>0.90388774999999999</v>
      </c>
      <c r="F66" s="706">
        <v>77</v>
      </c>
      <c r="G66" s="707">
        <v>25.666666666666668</v>
      </c>
      <c r="H66" s="707">
        <v>5.6714799999999999</v>
      </c>
      <c r="I66" s="707">
        <v>20.444990000000001</v>
      </c>
      <c r="J66" s="707">
        <v>-5.2216766666666672</v>
      </c>
      <c r="K66" s="709">
        <v>0.26551935064935067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108.9</v>
      </c>
      <c r="D67" s="707">
        <v>108.9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11.76751</v>
      </c>
      <c r="D68" s="707">
        <v>11.76751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4.60656</v>
      </c>
      <c r="D69" s="707">
        <v>4.60656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1.9964999999999999</v>
      </c>
      <c r="D70" s="707">
        <v>1.9964999999999999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0.13200000000000001</v>
      </c>
      <c r="D71" s="707">
        <v>0.13200000000000001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0.13200000000000001</v>
      </c>
      <c r="J71" s="707">
        <v>0.13200000000000001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0.13200000000000001</v>
      </c>
      <c r="D72" s="707">
        <v>0.13200000000000001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0.13200000000000001</v>
      </c>
      <c r="J72" s="707">
        <v>0.13200000000000001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1339.9617237</v>
      </c>
      <c r="C73" s="707">
        <v>1301.922</v>
      </c>
      <c r="D73" s="707">
        <v>-38.039723699999968</v>
      </c>
      <c r="E73" s="708">
        <v>0.97161133558728685</v>
      </c>
      <c r="F73" s="706">
        <v>1336.0812831999999</v>
      </c>
      <c r="G73" s="707">
        <v>445.36042773333332</v>
      </c>
      <c r="H73" s="707">
        <v>107.161</v>
      </c>
      <c r="I73" s="707">
        <v>507.67200000000003</v>
      </c>
      <c r="J73" s="707">
        <v>62.311572266666701</v>
      </c>
      <c r="K73" s="709">
        <v>0.37997089427380737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1339.9617237</v>
      </c>
      <c r="C74" s="707">
        <v>1301.922</v>
      </c>
      <c r="D74" s="707">
        <v>-38.039723699999968</v>
      </c>
      <c r="E74" s="708">
        <v>0.97161133558728685</v>
      </c>
      <c r="F74" s="706">
        <v>1336.0812831999999</v>
      </c>
      <c r="G74" s="707">
        <v>445.36042773333332</v>
      </c>
      <c r="H74" s="707">
        <v>107.161</v>
      </c>
      <c r="I74" s="707">
        <v>507.67200000000003</v>
      </c>
      <c r="J74" s="707">
        <v>62.311572266666701</v>
      </c>
      <c r="K74" s="709">
        <v>0.37997089427380737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685.17070190000004</v>
      </c>
      <c r="C75" s="707">
        <v>663.10699999999997</v>
      </c>
      <c r="D75" s="707">
        <v>-22.063701900000069</v>
      </c>
      <c r="E75" s="708">
        <v>0.96779824087805166</v>
      </c>
      <c r="F75" s="706">
        <v>661.11253249999993</v>
      </c>
      <c r="G75" s="707">
        <v>220.37084416666664</v>
      </c>
      <c r="H75" s="707">
        <v>47.274999999999999</v>
      </c>
      <c r="I75" s="707">
        <v>202.459</v>
      </c>
      <c r="J75" s="707">
        <v>-17.91184416666664</v>
      </c>
      <c r="K75" s="709">
        <v>0.30623984578601227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161.07953000000001</v>
      </c>
      <c r="C76" s="707">
        <v>142.465</v>
      </c>
      <c r="D76" s="707">
        <v>-18.614530000000002</v>
      </c>
      <c r="E76" s="708">
        <v>0.88443888556168493</v>
      </c>
      <c r="F76" s="706">
        <v>164.9824323</v>
      </c>
      <c r="G76" s="707">
        <v>54.9941441</v>
      </c>
      <c r="H76" s="707">
        <v>12.475</v>
      </c>
      <c r="I76" s="707">
        <v>54.579000000000001</v>
      </c>
      <c r="J76" s="707">
        <v>-0.41514409999999913</v>
      </c>
      <c r="K76" s="709">
        <v>0.33081704057287076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493.71149180000003</v>
      </c>
      <c r="C77" s="707">
        <v>496.35</v>
      </c>
      <c r="D77" s="707">
        <v>2.6385081999999898</v>
      </c>
      <c r="E77" s="708">
        <v>1.0053442308794158</v>
      </c>
      <c r="F77" s="706">
        <v>509.98631840000002</v>
      </c>
      <c r="G77" s="707">
        <v>169.99543946666668</v>
      </c>
      <c r="H77" s="707">
        <v>47.411000000000001</v>
      </c>
      <c r="I77" s="707">
        <v>250.63399999999999</v>
      </c>
      <c r="J77" s="707">
        <v>80.638560533333305</v>
      </c>
      <c r="K77" s="709">
        <v>0.4914523997159842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2613.2327683000003</v>
      </c>
      <c r="C78" s="707">
        <v>2589.3882100000001</v>
      </c>
      <c r="D78" s="707">
        <v>-23.844558300000244</v>
      </c>
      <c r="E78" s="708">
        <v>0.99087545564664259</v>
      </c>
      <c r="F78" s="706">
        <v>2598.1973960999999</v>
      </c>
      <c r="G78" s="707">
        <v>866.06579869999996</v>
      </c>
      <c r="H78" s="707">
        <v>181.37586999999999</v>
      </c>
      <c r="I78" s="707">
        <v>733.03081999999904</v>
      </c>
      <c r="J78" s="707">
        <v>-133.03497870000092</v>
      </c>
      <c r="K78" s="709">
        <v>0.28213053446220376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332.99206479999998</v>
      </c>
      <c r="C79" s="707">
        <v>523.67272000000003</v>
      </c>
      <c r="D79" s="707">
        <v>190.68065520000005</v>
      </c>
      <c r="E79" s="708">
        <v>1.5726282255840711</v>
      </c>
      <c r="F79" s="706">
        <v>385.59833220000002</v>
      </c>
      <c r="G79" s="707">
        <v>128.53277740000001</v>
      </c>
      <c r="H79" s="707">
        <v>3.08202</v>
      </c>
      <c r="I79" s="707">
        <v>48.70205</v>
      </c>
      <c r="J79" s="707">
        <v>-79.830727400000015</v>
      </c>
      <c r="K79" s="709">
        <v>0.12630254317266987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332.99206479999998</v>
      </c>
      <c r="C80" s="707">
        <v>523.67272000000003</v>
      </c>
      <c r="D80" s="707">
        <v>190.68065520000005</v>
      </c>
      <c r="E80" s="708">
        <v>1.5726282255840711</v>
      </c>
      <c r="F80" s="706">
        <v>385.59833220000002</v>
      </c>
      <c r="G80" s="707">
        <v>128.53277740000001</v>
      </c>
      <c r="H80" s="707">
        <v>3.08202</v>
      </c>
      <c r="I80" s="707">
        <v>48.70205</v>
      </c>
      <c r="J80" s="707">
        <v>-79.830727400000015</v>
      </c>
      <c r="K80" s="709">
        <v>0.12630254317266987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134.07049179999999</v>
      </c>
      <c r="C81" s="707">
        <v>41.310550000000006</v>
      </c>
      <c r="D81" s="707">
        <v>-92.759941799999979</v>
      </c>
      <c r="E81" s="708">
        <v>0.30812559456875216</v>
      </c>
      <c r="F81" s="706">
        <v>134.07049140000001</v>
      </c>
      <c r="G81" s="707">
        <v>44.690163800000001</v>
      </c>
      <c r="H81" s="707">
        <v>0</v>
      </c>
      <c r="I81" s="707">
        <v>0</v>
      </c>
      <c r="J81" s="707">
        <v>-44.690163800000001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2.6923681999999998</v>
      </c>
      <c r="C82" s="707">
        <v>0</v>
      </c>
      <c r="D82" s="707">
        <v>-2.6923681999999998</v>
      </c>
      <c r="E82" s="708">
        <v>0</v>
      </c>
      <c r="F82" s="706">
        <v>2.6923680999999999</v>
      </c>
      <c r="G82" s="707">
        <v>0.89745603333333335</v>
      </c>
      <c r="H82" s="707">
        <v>0</v>
      </c>
      <c r="I82" s="707">
        <v>0</v>
      </c>
      <c r="J82" s="707">
        <v>-0.89745603333333335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1.3306769999999999</v>
      </c>
      <c r="C83" s="707">
        <v>0.74299999999999999</v>
      </c>
      <c r="D83" s="707">
        <v>-0.58767699999999989</v>
      </c>
      <c r="E83" s="708">
        <v>0.55836239748639227</v>
      </c>
      <c r="F83" s="706">
        <v>2.6277020000000002</v>
      </c>
      <c r="G83" s="707">
        <v>0.87590066666666677</v>
      </c>
      <c r="H83" s="707">
        <v>0</v>
      </c>
      <c r="I83" s="707">
        <v>0</v>
      </c>
      <c r="J83" s="707">
        <v>-0.87590066666666677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88</v>
      </c>
      <c r="C84" s="707">
        <v>157.85951</v>
      </c>
      <c r="D84" s="707">
        <v>69.85951</v>
      </c>
      <c r="E84" s="708">
        <v>1.7938580681818181</v>
      </c>
      <c r="F84" s="706">
        <v>13.5799319</v>
      </c>
      <c r="G84" s="707">
        <v>4.5266439666666667</v>
      </c>
      <c r="H84" s="707">
        <v>0</v>
      </c>
      <c r="I84" s="707">
        <v>0</v>
      </c>
      <c r="J84" s="707">
        <v>-4.5266439666666667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48.943010100000002</v>
      </c>
      <c r="C85" s="707">
        <v>85.763190000000009</v>
      </c>
      <c r="D85" s="707">
        <v>36.820179900000007</v>
      </c>
      <c r="E85" s="708">
        <v>1.7523072206790977</v>
      </c>
      <c r="F85" s="706">
        <v>57.987124999999999</v>
      </c>
      <c r="G85" s="707">
        <v>19.329041666666665</v>
      </c>
      <c r="H85" s="707">
        <v>3.08202</v>
      </c>
      <c r="I85" s="707">
        <v>46.959650000000003</v>
      </c>
      <c r="J85" s="707">
        <v>27.630608333333338</v>
      </c>
      <c r="K85" s="709">
        <v>0.80982890598559598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17.955516899999999</v>
      </c>
      <c r="C86" s="707">
        <v>1.73604</v>
      </c>
      <c r="D86" s="707">
        <v>-16.2194769</v>
      </c>
      <c r="E86" s="708">
        <v>9.6685604188871899E-2</v>
      </c>
      <c r="F86" s="706">
        <v>7.6952216</v>
      </c>
      <c r="G86" s="707">
        <v>2.5650738666666668</v>
      </c>
      <c r="H86" s="707">
        <v>0</v>
      </c>
      <c r="I86" s="707">
        <v>0</v>
      </c>
      <c r="J86" s="707">
        <v>-2.5650738666666668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15.33433</v>
      </c>
      <c r="D87" s="707">
        <v>15.33433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72.541380000000004</v>
      </c>
      <c r="D88" s="707">
        <v>72.541380000000004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40.000000800000002</v>
      </c>
      <c r="C89" s="707">
        <v>148.38471999999999</v>
      </c>
      <c r="D89" s="707">
        <v>108.38471919999998</v>
      </c>
      <c r="E89" s="708">
        <v>3.7096179258076409</v>
      </c>
      <c r="F89" s="706">
        <v>166.94549220000002</v>
      </c>
      <c r="G89" s="707">
        <v>55.648497400000004</v>
      </c>
      <c r="H89" s="707">
        <v>0</v>
      </c>
      <c r="I89" s="707">
        <v>1.7424000000000002</v>
      </c>
      <c r="J89" s="707">
        <v>-53.9060974</v>
      </c>
      <c r="K89" s="709">
        <v>1.04369394886842E-2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15.833</v>
      </c>
      <c r="D90" s="707">
        <v>15.833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6.46</v>
      </c>
      <c r="D91" s="707">
        <v>6.46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0</v>
      </c>
      <c r="C92" s="707">
        <v>6.46</v>
      </c>
      <c r="D92" s="707">
        <v>6.46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9.3729999999999993</v>
      </c>
      <c r="D93" s="707">
        <v>9.3729999999999993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9.3729999999999993</v>
      </c>
      <c r="D94" s="707">
        <v>9.3729999999999993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2280.2407034999997</v>
      </c>
      <c r="C95" s="707">
        <v>2049.88249</v>
      </c>
      <c r="D95" s="707">
        <v>-230.35821349999969</v>
      </c>
      <c r="E95" s="708">
        <v>0.89897636107169876</v>
      </c>
      <c r="F95" s="706">
        <v>2212.5990639000001</v>
      </c>
      <c r="G95" s="707">
        <v>737.53302130000009</v>
      </c>
      <c r="H95" s="707">
        <v>178.29384999999999</v>
      </c>
      <c r="I95" s="707">
        <v>684.32876999999996</v>
      </c>
      <c r="J95" s="707">
        <v>-53.204251300000124</v>
      </c>
      <c r="K95" s="709">
        <v>0.30928729075469258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21.82329</v>
      </c>
      <c r="C96" s="707">
        <v>19.70346</v>
      </c>
      <c r="D96" s="707">
        <v>-2.1198300000000003</v>
      </c>
      <c r="E96" s="708">
        <v>0.90286386699713927</v>
      </c>
      <c r="F96" s="706">
        <v>12.7156191</v>
      </c>
      <c r="G96" s="707">
        <v>4.2385396999999996</v>
      </c>
      <c r="H96" s="707">
        <v>2.0447500000000001</v>
      </c>
      <c r="I96" s="707">
        <v>8.8299199999999995</v>
      </c>
      <c r="J96" s="707">
        <v>4.5913803</v>
      </c>
      <c r="K96" s="709">
        <v>0.69441526445220425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10.102354</v>
      </c>
      <c r="C97" s="707">
        <v>8.7373999999999992</v>
      </c>
      <c r="D97" s="707">
        <v>-1.3649540000000009</v>
      </c>
      <c r="E97" s="708">
        <v>0.86488753017366038</v>
      </c>
      <c r="F97" s="706">
        <v>0</v>
      </c>
      <c r="G97" s="707">
        <v>0</v>
      </c>
      <c r="H97" s="707">
        <v>0.55359999999999998</v>
      </c>
      <c r="I97" s="707">
        <v>2.9008000000000003</v>
      </c>
      <c r="J97" s="707">
        <v>2.9008000000000003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11.720936</v>
      </c>
      <c r="C98" s="707">
        <v>10.966059999999999</v>
      </c>
      <c r="D98" s="707">
        <v>-0.75487600000000121</v>
      </c>
      <c r="E98" s="708">
        <v>0.93559592851628903</v>
      </c>
      <c r="F98" s="706">
        <v>12.7156191</v>
      </c>
      <c r="G98" s="707">
        <v>4.2385396999999996</v>
      </c>
      <c r="H98" s="707">
        <v>1.4911500000000002</v>
      </c>
      <c r="I98" s="707">
        <v>5.9291200000000002</v>
      </c>
      <c r="J98" s="707">
        <v>1.6905803000000006</v>
      </c>
      <c r="K98" s="709">
        <v>0.46628638003162587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64.274802899999997</v>
      </c>
      <c r="C99" s="707">
        <v>58.762500000000003</v>
      </c>
      <c r="D99" s="707">
        <v>-5.5123028999999946</v>
      </c>
      <c r="E99" s="708">
        <v>0.9142385094735157</v>
      </c>
      <c r="F99" s="706">
        <v>57.0293201</v>
      </c>
      <c r="G99" s="707">
        <v>19.009773366666668</v>
      </c>
      <c r="H99" s="707">
        <v>6.21</v>
      </c>
      <c r="I99" s="707">
        <v>35.289000000000001</v>
      </c>
      <c r="J99" s="707">
        <v>16.279226633333334</v>
      </c>
      <c r="K99" s="709">
        <v>0.61878696674134126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30.51</v>
      </c>
      <c r="C100" s="707">
        <v>27</v>
      </c>
      <c r="D100" s="707">
        <v>-3.5100000000000016</v>
      </c>
      <c r="E100" s="708">
        <v>0.88495575221238931</v>
      </c>
      <c r="F100" s="706">
        <v>23.22</v>
      </c>
      <c r="G100" s="707">
        <v>7.7399999999999993</v>
      </c>
      <c r="H100" s="707">
        <v>6.21</v>
      </c>
      <c r="I100" s="707">
        <v>12.42</v>
      </c>
      <c r="J100" s="707">
        <v>4.6800000000000006</v>
      </c>
      <c r="K100" s="709">
        <v>0.53488372093023262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33.764802899999999</v>
      </c>
      <c r="C101" s="707">
        <v>31.762499999999999</v>
      </c>
      <c r="D101" s="707">
        <v>-2.0023029000000001</v>
      </c>
      <c r="E101" s="708">
        <v>0.94069851656086523</v>
      </c>
      <c r="F101" s="706">
        <v>33.809320099999994</v>
      </c>
      <c r="G101" s="707">
        <v>11.269773366666664</v>
      </c>
      <c r="H101" s="707">
        <v>0</v>
      </c>
      <c r="I101" s="707">
        <v>22.869</v>
      </c>
      <c r="J101" s="707">
        <v>11.599226633333336</v>
      </c>
      <c r="K101" s="709">
        <v>0.67641111777340956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1960.0083622000002</v>
      </c>
      <c r="C102" s="707">
        <v>1684.2152900000001</v>
      </c>
      <c r="D102" s="707">
        <v>-275.7930722000001</v>
      </c>
      <c r="E102" s="708">
        <v>0.85928984920735862</v>
      </c>
      <c r="F102" s="706">
        <v>1837.0998508999999</v>
      </c>
      <c r="G102" s="707">
        <v>612.36661696666658</v>
      </c>
      <c r="H102" s="707">
        <v>150.27142000000001</v>
      </c>
      <c r="I102" s="707">
        <v>582.63384999999994</v>
      </c>
      <c r="J102" s="707">
        <v>-29.732766966666645</v>
      </c>
      <c r="K102" s="709">
        <v>0.31714871116807619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674.38802410000005</v>
      </c>
      <c r="C103" s="707">
        <v>649.61531000000002</v>
      </c>
      <c r="D103" s="707">
        <v>-24.77271410000003</v>
      </c>
      <c r="E103" s="708">
        <v>0.96326637897661327</v>
      </c>
      <c r="F103" s="706">
        <v>745.81618720000006</v>
      </c>
      <c r="G103" s="707">
        <v>248.60539573333335</v>
      </c>
      <c r="H103" s="707">
        <v>57.12368</v>
      </c>
      <c r="I103" s="707">
        <v>225.62486999999999</v>
      </c>
      <c r="J103" s="707">
        <v>-22.980525733333366</v>
      </c>
      <c r="K103" s="709">
        <v>0.30252074689751379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14.1161642</v>
      </c>
      <c r="C104" s="707">
        <v>3.4877099999999999</v>
      </c>
      <c r="D104" s="707">
        <v>-10.6284542</v>
      </c>
      <c r="E104" s="708">
        <v>0.2470720764214403</v>
      </c>
      <c r="F104" s="706">
        <v>17.980433300000001</v>
      </c>
      <c r="G104" s="707">
        <v>5.9934777666666674</v>
      </c>
      <c r="H104" s="707">
        <v>0</v>
      </c>
      <c r="I104" s="707">
        <v>1.0708499999999999</v>
      </c>
      <c r="J104" s="707">
        <v>-4.9226277666666673</v>
      </c>
      <c r="K104" s="709">
        <v>5.9556406796937411E-2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204.12517389999999</v>
      </c>
      <c r="C105" s="707">
        <v>203.52667000000002</v>
      </c>
      <c r="D105" s="707">
        <v>-0.59850389999996878</v>
      </c>
      <c r="E105" s="708">
        <v>0.99706795644767865</v>
      </c>
      <c r="F105" s="706">
        <v>216.20523029999998</v>
      </c>
      <c r="G105" s="707">
        <v>72.068410099999994</v>
      </c>
      <c r="H105" s="707">
        <v>21.41376</v>
      </c>
      <c r="I105" s="707">
        <v>77.062570000000008</v>
      </c>
      <c r="J105" s="707">
        <v>4.9941599000000139</v>
      </c>
      <c r="K105" s="709">
        <v>0.35643249653613962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1067.3789999999999</v>
      </c>
      <c r="C106" s="707">
        <v>827.5856</v>
      </c>
      <c r="D106" s="707">
        <v>-239.79339999999991</v>
      </c>
      <c r="E106" s="708">
        <v>0.77534371577480921</v>
      </c>
      <c r="F106" s="706">
        <v>857.09800009999992</v>
      </c>
      <c r="G106" s="707">
        <v>285.69933336666662</v>
      </c>
      <c r="H106" s="707">
        <v>71.733980000000003</v>
      </c>
      <c r="I106" s="707">
        <v>278.87556000000001</v>
      </c>
      <c r="J106" s="707">
        <v>-6.8237733666666145</v>
      </c>
      <c r="K106" s="709">
        <v>0.32537184775540584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231.09439369999998</v>
      </c>
      <c r="C107" s="707">
        <v>286.12751000000003</v>
      </c>
      <c r="D107" s="707">
        <v>55.033116300000046</v>
      </c>
      <c r="E107" s="708">
        <v>1.2381412868519972</v>
      </c>
      <c r="F107" s="706">
        <v>302.508827</v>
      </c>
      <c r="G107" s="707">
        <v>100.83627566666667</v>
      </c>
      <c r="H107" s="707">
        <v>19.767679999999999</v>
      </c>
      <c r="I107" s="707">
        <v>55.919510000000002</v>
      </c>
      <c r="J107" s="707">
        <v>-44.916765666666663</v>
      </c>
      <c r="K107" s="709">
        <v>0.18485249027130043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0.72162400000000004</v>
      </c>
      <c r="C108" s="707">
        <v>16.565999999999999</v>
      </c>
      <c r="D108" s="707">
        <v>15.844375999999999</v>
      </c>
      <c r="E108" s="708">
        <v>22.956553551433984</v>
      </c>
      <c r="F108" s="706">
        <v>0.78314030000000001</v>
      </c>
      <c r="G108" s="707">
        <v>0.26104676666666665</v>
      </c>
      <c r="H108" s="707">
        <v>0.755</v>
      </c>
      <c r="I108" s="707">
        <v>0.755</v>
      </c>
      <c r="J108" s="707">
        <v>0.49395323333333335</v>
      </c>
      <c r="K108" s="709">
        <v>0.96406735804555066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167.00000020000002</v>
      </c>
      <c r="C109" s="707">
        <v>106.10724</v>
      </c>
      <c r="D109" s="707">
        <v>-60.892760200000012</v>
      </c>
      <c r="E109" s="708">
        <v>0.63537269384985307</v>
      </c>
      <c r="F109" s="706">
        <v>191.92468299999999</v>
      </c>
      <c r="G109" s="707">
        <v>63.974894333333332</v>
      </c>
      <c r="H109" s="707">
        <v>12.599080000000001</v>
      </c>
      <c r="I109" s="707">
        <v>19.32761</v>
      </c>
      <c r="J109" s="707">
        <v>-44.647284333333332</v>
      </c>
      <c r="K109" s="709">
        <v>0.10070413923778632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</v>
      </c>
      <c r="C110" s="707">
        <v>1.3460399999999999</v>
      </c>
      <c r="D110" s="707">
        <v>-5.6539599999999997</v>
      </c>
      <c r="E110" s="708">
        <v>0.19229142857142856</v>
      </c>
      <c r="F110" s="706">
        <v>9.9514329000000004</v>
      </c>
      <c r="G110" s="707">
        <v>3.3171443000000003</v>
      </c>
      <c r="H110" s="707">
        <v>0</v>
      </c>
      <c r="I110" s="707">
        <v>2.6271999999999998</v>
      </c>
      <c r="J110" s="707">
        <v>-0.68994430000000051</v>
      </c>
      <c r="K110" s="709">
        <v>0.2640021820375234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0.5223198</v>
      </c>
      <c r="C111" s="707">
        <v>6.6909099999999997</v>
      </c>
      <c r="D111" s="707">
        <v>6.1685901999999997</v>
      </c>
      <c r="E111" s="708">
        <v>12.809987291310801</v>
      </c>
      <c r="F111" s="706">
        <v>0.55519309999999999</v>
      </c>
      <c r="G111" s="707">
        <v>0.18506436666666667</v>
      </c>
      <c r="H111" s="707">
        <v>0</v>
      </c>
      <c r="I111" s="707">
        <v>0</v>
      </c>
      <c r="J111" s="707">
        <v>-0.18506436666666667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114.71008</v>
      </c>
      <c r="D112" s="707">
        <v>114.71008</v>
      </c>
      <c r="E112" s="708">
        <v>0</v>
      </c>
      <c r="F112" s="706">
        <v>71.996017199999997</v>
      </c>
      <c r="G112" s="707">
        <v>23.9986724</v>
      </c>
      <c r="H112" s="707">
        <v>4.4441600000000001</v>
      </c>
      <c r="I112" s="707">
        <v>31.240259999999999</v>
      </c>
      <c r="J112" s="707">
        <v>7.241587599999999</v>
      </c>
      <c r="K112" s="709">
        <v>0.43391650281454736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0.85045009999999999</v>
      </c>
      <c r="C113" s="707">
        <v>0</v>
      </c>
      <c r="D113" s="707">
        <v>-0.85045009999999999</v>
      </c>
      <c r="E113" s="708">
        <v>0</v>
      </c>
      <c r="F113" s="706">
        <v>0.41692649999999998</v>
      </c>
      <c r="G113" s="707">
        <v>0.1389755</v>
      </c>
      <c r="H113" s="707">
        <v>0</v>
      </c>
      <c r="I113" s="707">
        <v>0</v>
      </c>
      <c r="J113" s="707">
        <v>-0.1389755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54.999999600000002</v>
      </c>
      <c r="C114" s="707">
        <v>40.707239999999999</v>
      </c>
      <c r="D114" s="707">
        <v>-14.292759600000004</v>
      </c>
      <c r="E114" s="708">
        <v>0.74013164174641188</v>
      </c>
      <c r="F114" s="706">
        <v>26.881434000000002</v>
      </c>
      <c r="G114" s="707">
        <v>8.9604780000000002</v>
      </c>
      <c r="H114" s="707">
        <v>1.9694400000000001</v>
      </c>
      <c r="I114" s="707">
        <v>1.9694400000000001</v>
      </c>
      <c r="J114" s="707">
        <v>-6.9910379999999996</v>
      </c>
      <c r="K114" s="709">
        <v>7.3263948642025567E-2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3.0398546999999998</v>
      </c>
      <c r="C115" s="707">
        <v>1.0737300000000001</v>
      </c>
      <c r="D115" s="707">
        <v>-1.9661246999999997</v>
      </c>
      <c r="E115" s="708">
        <v>0.35321754029888341</v>
      </c>
      <c r="F115" s="706">
        <v>3.2454468000000003</v>
      </c>
      <c r="G115" s="707">
        <v>1.0818156000000001</v>
      </c>
      <c r="H115" s="707">
        <v>0</v>
      </c>
      <c r="I115" s="707">
        <v>1.65649</v>
      </c>
      <c r="J115" s="707">
        <v>0.57467439999999992</v>
      </c>
      <c r="K115" s="709">
        <v>0.51040429934023257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3.0398546999999998</v>
      </c>
      <c r="C116" s="707">
        <v>1.0737300000000001</v>
      </c>
      <c r="D116" s="707">
        <v>-1.9661246999999997</v>
      </c>
      <c r="E116" s="708">
        <v>0.35321754029888341</v>
      </c>
      <c r="F116" s="706">
        <v>3.2454468000000003</v>
      </c>
      <c r="G116" s="707">
        <v>1.0818156000000001</v>
      </c>
      <c r="H116" s="707">
        <v>0</v>
      </c>
      <c r="I116" s="707">
        <v>1.65649</v>
      </c>
      <c r="J116" s="707">
        <v>0.57467439999999992</v>
      </c>
      <c r="K116" s="709">
        <v>0.51040429934023257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64399.913731499997</v>
      </c>
      <c r="C117" s="707">
        <v>68614.238840000005</v>
      </c>
      <c r="D117" s="707">
        <v>4214.3251085000084</v>
      </c>
      <c r="E117" s="708">
        <v>1.0654399185388761</v>
      </c>
      <c r="F117" s="706">
        <v>72702.634240200001</v>
      </c>
      <c r="G117" s="707">
        <v>24234.2114134</v>
      </c>
      <c r="H117" s="707">
        <v>10205.73739</v>
      </c>
      <c r="I117" s="707">
        <v>24262.053039999999</v>
      </c>
      <c r="J117" s="707">
        <v>27.841626599998563</v>
      </c>
      <c r="K117" s="709">
        <v>0.33371628543528897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47444.679535099996</v>
      </c>
      <c r="C118" s="707">
        <v>50928.495000000003</v>
      </c>
      <c r="D118" s="707">
        <v>3483.8154649000062</v>
      </c>
      <c r="E118" s="708">
        <v>1.0734290019247079</v>
      </c>
      <c r="F118" s="706">
        <v>53824.694353799998</v>
      </c>
      <c r="G118" s="707">
        <v>17941.564784599999</v>
      </c>
      <c r="H118" s="707">
        <v>7588.7380000000003</v>
      </c>
      <c r="I118" s="707">
        <v>17966.419999999998</v>
      </c>
      <c r="J118" s="707">
        <v>24.855215399998997</v>
      </c>
      <c r="K118" s="709">
        <v>0.33379511422588465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47052.182032799996</v>
      </c>
      <c r="C119" s="707">
        <v>46282.035000000003</v>
      </c>
      <c r="D119" s="707">
        <v>-770.1470327999923</v>
      </c>
      <c r="E119" s="708">
        <v>0.98363206551689519</v>
      </c>
      <c r="F119" s="706">
        <v>53264.980614399996</v>
      </c>
      <c r="G119" s="707">
        <v>17754.993538133331</v>
      </c>
      <c r="H119" s="707">
        <v>3310.1779999999999</v>
      </c>
      <c r="I119" s="707">
        <v>13243.206</v>
      </c>
      <c r="J119" s="707">
        <v>-4511.7875381333306</v>
      </c>
      <c r="K119" s="709">
        <v>0.24862875846836874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47052.182032799996</v>
      </c>
      <c r="C120" s="707">
        <v>46282.035000000003</v>
      </c>
      <c r="D120" s="707">
        <v>-770.1470327999923</v>
      </c>
      <c r="E120" s="708">
        <v>0.98363206551689519</v>
      </c>
      <c r="F120" s="706">
        <v>53264.980614399996</v>
      </c>
      <c r="G120" s="707">
        <v>17754.993538133331</v>
      </c>
      <c r="H120" s="707">
        <v>3310.1779999999999</v>
      </c>
      <c r="I120" s="707">
        <v>13243.206</v>
      </c>
      <c r="J120" s="707">
        <v>-4511.7875381333306</v>
      </c>
      <c r="K120" s="709">
        <v>0.24862875846836874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46.247999999999998</v>
      </c>
      <c r="D121" s="707">
        <v>46.247999999999998</v>
      </c>
      <c r="E121" s="708">
        <v>0</v>
      </c>
      <c r="F121" s="706">
        <v>0</v>
      </c>
      <c r="G121" s="707">
        <v>0</v>
      </c>
      <c r="H121" s="707">
        <v>0</v>
      </c>
      <c r="I121" s="707">
        <v>14.757999999999999</v>
      </c>
      <c r="J121" s="707">
        <v>14.757999999999999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46.247999999999998</v>
      </c>
      <c r="D122" s="707">
        <v>46.247999999999998</v>
      </c>
      <c r="E122" s="708">
        <v>0</v>
      </c>
      <c r="F122" s="706">
        <v>0</v>
      </c>
      <c r="G122" s="707">
        <v>0</v>
      </c>
      <c r="H122" s="707">
        <v>0</v>
      </c>
      <c r="I122" s="707">
        <v>14.757999999999999</v>
      </c>
      <c r="J122" s="707">
        <v>14.757999999999999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281.95090920000001</v>
      </c>
      <c r="C123" s="707">
        <v>453.32100000000003</v>
      </c>
      <c r="D123" s="707">
        <v>171.37009080000001</v>
      </c>
      <c r="E123" s="708">
        <v>1.6078011639907137</v>
      </c>
      <c r="F123" s="706">
        <v>329.4566552</v>
      </c>
      <c r="G123" s="707">
        <v>109.81888506666667</v>
      </c>
      <c r="H123" s="707">
        <v>67.099999999999994</v>
      </c>
      <c r="I123" s="707">
        <v>398.72</v>
      </c>
      <c r="J123" s="707">
        <v>288.90111493333336</v>
      </c>
      <c r="K123" s="709">
        <v>1.2102350755608595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281.95090920000001</v>
      </c>
      <c r="C124" s="707">
        <v>453.32100000000003</v>
      </c>
      <c r="D124" s="707">
        <v>171.37009080000001</v>
      </c>
      <c r="E124" s="708">
        <v>1.6078011639907137</v>
      </c>
      <c r="F124" s="706">
        <v>329.4566552</v>
      </c>
      <c r="G124" s="707">
        <v>109.81888506666667</v>
      </c>
      <c r="H124" s="707">
        <v>67.099999999999994</v>
      </c>
      <c r="I124" s="707">
        <v>398.72</v>
      </c>
      <c r="J124" s="707">
        <v>288.90111493333336</v>
      </c>
      <c r="K124" s="709">
        <v>1.2102350755608595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59.989292300000002</v>
      </c>
      <c r="C125" s="707">
        <v>394.41</v>
      </c>
      <c r="D125" s="707">
        <v>334.42070770000004</v>
      </c>
      <c r="E125" s="708">
        <v>6.5746733271597542</v>
      </c>
      <c r="F125" s="706">
        <v>230.25708420000001</v>
      </c>
      <c r="G125" s="707">
        <v>76.752361399999998</v>
      </c>
      <c r="H125" s="707">
        <v>44.677</v>
      </c>
      <c r="I125" s="707">
        <v>128.953</v>
      </c>
      <c r="J125" s="707">
        <v>52.200638600000005</v>
      </c>
      <c r="K125" s="709">
        <v>0.56003922940321849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59.989292300000002</v>
      </c>
      <c r="C126" s="707">
        <v>394.41</v>
      </c>
      <c r="D126" s="707">
        <v>334.42070770000004</v>
      </c>
      <c r="E126" s="708">
        <v>6.5746733271597542</v>
      </c>
      <c r="F126" s="706">
        <v>230.25708420000001</v>
      </c>
      <c r="G126" s="707">
        <v>76.752361399999998</v>
      </c>
      <c r="H126" s="707">
        <v>44.677</v>
      </c>
      <c r="I126" s="707">
        <v>128.953</v>
      </c>
      <c r="J126" s="707">
        <v>52.200638600000005</v>
      </c>
      <c r="K126" s="709">
        <v>0.56003922940321849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50.5573008</v>
      </c>
      <c r="C127" s="707">
        <v>18.25</v>
      </c>
      <c r="D127" s="707">
        <v>-32.3073008</v>
      </c>
      <c r="E127" s="708">
        <v>0.36097654960250569</v>
      </c>
      <c r="F127" s="706">
        <v>0</v>
      </c>
      <c r="G127" s="707">
        <v>0</v>
      </c>
      <c r="H127" s="707">
        <v>5</v>
      </c>
      <c r="I127" s="707">
        <v>19</v>
      </c>
      <c r="J127" s="707">
        <v>19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50.5573008</v>
      </c>
      <c r="C128" s="707">
        <v>18.25</v>
      </c>
      <c r="D128" s="707">
        <v>-32.3073008</v>
      </c>
      <c r="E128" s="708">
        <v>0.36097654960250569</v>
      </c>
      <c r="F128" s="706">
        <v>0</v>
      </c>
      <c r="G128" s="707">
        <v>0</v>
      </c>
      <c r="H128" s="707">
        <v>5</v>
      </c>
      <c r="I128" s="707">
        <v>19</v>
      </c>
      <c r="J128" s="707">
        <v>19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3734.2310000000002</v>
      </c>
      <c r="D129" s="707">
        <v>3734.2310000000002</v>
      </c>
      <c r="E129" s="708">
        <v>0</v>
      </c>
      <c r="F129" s="706">
        <v>0</v>
      </c>
      <c r="G129" s="707">
        <v>0</v>
      </c>
      <c r="H129" s="707">
        <v>4161.7830000000004</v>
      </c>
      <c r="I129" s="707">
        <v>4161.7830000000004</v>
      </c>
      <c r="J129" s="707">
        <v>4161.7830000000004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3734.2310000000002</v>
      </c>
      <c r="D130" s="707">
        <v>3734.2310000000002</v>
      </c>
      <c r="E130" s="708">
        <v>0</v>
      </c>
      <c r="F130" s="706">
        <v>0</v>
      </c>
      <c r="G130" s="707">
        <v>0</v>
      </c>
      <c r="H130" s="707">
        <v>4161.7830000000004</v>
      </c>
      <c r="I130" s="707">
        <v>4161.7830000000004</v>
      </c>
      <c r="J130" s="707">
        <v>4161.7830000000004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15808.683356699999</v>
      </c>
      <c r="C131" s="707">
        <v>16752.14976</v>
      </c>
      <c r="D131" s="707">
        <v>943.46640330000082</v>
      </c>
      <c r="E131" s="708">
        <v>1.0596802644478387</v>
      </c>
      <c r="F131" s="706">
        <v>17790.413760000003</v>
      </c>
      <c r="G131" s="707">
        <v>5930.137920000001</v>
      </c>
      <c r="H131" s="707">
        <v>2549.8893900000003</v>
      </c>
      <c r="I131" s="707">
        <v>6028.1478899999993</v>
      </c>
      <c r="J131" s="707">
        <v>98.009969999998248</v>
      </c>
      <c r="K131" s="709">
        <v>0.33884247838876558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4267.5489397000001</v>
      </c>
      <c r="C132" s="707">
        <v>4211.9943400000002</v>
      </c>
      <c r="D132" s="707">
        <v>-55.554599699999926</v>
      </c>
      <c r="E132" s="708">
        <v>0.98698208257597497</v>
      </c>
      <c r="F132" s="706">
        <v>4858.5830458999999</v>
      </c>
      <c r="G132" s="707">
        <v>1619.5276819666667</v>
      </c>
      <c r="H132" s="707">
        <v>304.40406000000002</v>
      </c>
      <c r="I132" s="707">
        <v>1230.5672400000001</v>
      </c>
      <c r="J132" s="707">
        <v>-388.96044196666662</v>
      </c>
      <c r="K132" s="709">
        <v>0.25327697980554964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4267.5489397000001</v>
      </c>
      <c r="C133" s="707">
        <v>4211.9943400000002</v>
      </c>
      <c r="D133" s="707">
        <v>-55.554599699999926</v>
      </c>
      <c r="E133" s="708">
        <v>0.98698208257597497</v>
      </c>
      <c r="F133" s="706">
        <v>4858.5830458999999</v>
      </c>
      <c r="G133" s="707">
        <v>1619.5276819666667</v>
      </c>
      <c r="H133" s="707">
        <v>304.40406000000002</v>
      </c>
      <c r="I133" s="707">
        <v>1230.5672400000001</v>
      </c>
      <c r="J133" s="707">
        <v>-388.96044196666662</v>
      </c>
      <c r="K133" s="709">
        <v>0.25327697980554964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11541.134416999999</v>
      </c>
      <c r="C134" s="707">
        <v>11282.15949</v>
      </c>
      <c r="D134" s="707">
        <v>-258.9749269999993</v>
      </c>
      <c r="E134" s="708">
        <v>0.97756070437767961</v>
      </c>
      <c r="F134" s="706">
        <v>12931.830714099999</v>
      </c>
      <c r="G134" s="707">
        <v>4310.6102380333332</v>
      </c>
      <c r="H134" s="707">
        <v>838.80489</v>
      </c>
      <c r="I134" s="707">
        <v>3390.9002099999998</v>
      </c>
      <c r="J134" s="707">
        <v>-919.7100280333334</v>
      </c>
      <c r="K134" s="709">
        <v>0.26221347038689502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11541.134416999999</v>
      </c>
      <c r="C135" s="707">
        <v>11282.15949</v>
      </c>
      <c r="D135" s="707">
        <v>-258.9749269999993</v>
      </c>
      <c r="E135" s="708">
        <v>0.97756070437767961</v>
      </c>
      <c r="F135" s="706">
        <v>12931.830714099999</v>
      </c>
      <c r="G135" s="707">
        <v>4310.6102380333332</v>
      </c>
      <c r="H135" s="707">
        <v>838.80489</v>
      </c>
      <c r="I135" s="707">
        <v>3390.9002099999998</v>
      </c>
      <c r="J135" s="707">
        <v>-919.7100280333334</v>
      </c>
      <c r="K135" s="709">
        <v>0.26221347038689502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336.08112</v>
      </c>
      <c r="D136" s="707">
        <v>336.08112</v>
      </c>
      <c r="E136" s="708">
        <v>0</v>
      </c>
      <c r="F136" s="706">
        <v>0</v>
      </c>
      <c r="G136" s="707">
        <v>0</v>
      </c>
      <c r="H136" s="707">
        <v>374.55826000000002</v>
      </c>
      <c r="I136" s="707">
        <v>374.55826000000002</v>
      </c>
      <c r="J136" s="707">
        <v>374.55826000000002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336.08112</v>
      </c>
      <c r="D137" s="707">
        <v>336.08112</v>
      </c>
      <c r="E137" s="708">
        <v>0</v>
      </c>
      <c r="F137" s="706">
        <v>0</v>
      </c>
      <c r="G137" s="707">
        <v>0</v>
      </c>
      <c r="H137" s="707">
        <v>374.55826000000002</v>
      </c>
      <c r="I137" s="707">
        <v>374.55826000000002</v>
      </c>
      <c r="J137" s="707">
        <v>374.55826000000002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921.9148100000001</v>
      </c>
      <c r="D138" s="707">
        <v>921.9148100000001</v>
      </c>
      <c r="E138" s="708">
        <v>0</v>
      </c>
      <c r="F138" s="706">
        <v>0</v>
      </c>
      <c r="G138" s="707">
        <v>0</v>
      </c>
      <c r="H138" s="707">
        <v>1032.1221800000001</v>
      </c>
      <c r="I138" s="707">
        <v>1032.1221800000001</v>
      </c>
      <c r="J138" s="707">
        <v>1032.1221800000001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921.9148100000001</v>
      </c>
      <c r="D139" s="707">
        <v>921.9148100000001</v>
      </c>
      <c r="E139" s="708">
        <v>0</v>
      </c>
      <c r="F139" s="706">
        <v>0</v>
      </c>
      <c r="G139" s="707">
        <v>0</v>
      </c>
      <c r="H139" s="707">
        <v>1032.1221800000001</v>
      </c>
      <c r="I139" s="707">
        <v>1032.1221800000001</v>
      </c>
      <c r="J139" s="707">
        <v>1032.1221800000001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197.6572468</v>
      </c>
      <c r="C140" s="707">
        <v>0</v>
      </c>
      <c r="D140" s="707">
        <v>-197.6572468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197.6572468</v>
      </c>
      <c r="C141" s="707">
        <v>0</v>
      </c>
      <c r="D141" s="707">
        <v>-197.6572468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197.6572468</v>
      </c>
      <c r="C142" s="707">
        <v>0</v>
      </c>
      <c r="D142" s="707">
        <v>-197.6572468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948.89359290000004</v>
      </c>
      <c r="C143" s="707">
        <v>933.59407999999996</v>
      </c>
      <c r="D143" s="707">
        <v>-15.299512900000082</v>
      </c>
      <c r="E143" s="708">
        <v>0.98387647148797597</v>
      </c>
      <c r="F143" s="706">
        <v>1087.5261263999998</v>
      </c>
      <c r="G143" s="707">
        <v>362.50870879999997</v>
      </c>
      <c r="H143" s="707">
        <v>67.11</v>
      </c>
      <c r="I143" s="707">
        <v>267.48515000000003</v>
      </c>
      <c r="J143" s="707">
        <v>-95.023558799999932</v>
      </c>
      <c r="K143" s="709">
        <v>0.24595744737227315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948.89359290000004</v>
      </c>
      <c r="C144" s="707">
        <v>933.59407999999996</v>
      </c>
      <c r="D144" s="707">
        <v>-15.299512900000082</v>
      </c>
      <c r="E144" s="708">
        <v>0.98387647148797597</v>
      </c>
      <c r="F144" s="706">
        <v>1087.5261263999998</v>
      </c>
      <c r="G144" s="707">
        <v>362.50870879999997</v>
      </c>
      <c r="H144" s="707">
        <v>67.11</v>
      </c>
      <c r="I144" s="707">
        <v>267.48515000000003</v>
      </c>
      <c r="J144" s="707">
        <v>-95.023558799999932</v>
      </c>
      <c r="K144" s="709">
        <v>0.24595744737227315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948.89359290000004</v>
      </c>
      <c r="C145" s="707">
        <v>933.59407999999996</v>
      </c>
      <c r="D145" s="707">
        <v>-15.299512900000082</v>
      </c>
      <c r="E145" s="708">
        <v>0.98387647148797597</v>
      </c>
      <c r="F145" s="706">
        <v>1087.5261263999998</v>
      </c>
      <c r="G145" s="707">
        <v>362.50870879999997</v>
      </c>
      <c r="H145" s="707">
        <v>67.11</v>
      </c>
      <c r="I145" s="707">
        <v>267.48515000000003</v>
      </c>
      <c r="J145" s="707">
        <v>-95.023558799999932</v>
      </c>
      <c r="K145" s="709">
        <v>0.24595744737227315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39.652502399999996</v>
      </c>
      <c r="C146" s="707">
        <v>6.3772500000000001</v>
      </c>
      <c r="D146" s="707">
        <v>-33.275252399999999</v>
      </c>
      <c r="E146" s="708">
        <v>0.16082843740020808</v>
      </c>
      <c r="F146" s="706">
        <v>0</v>
      </c>
      <c r="G146" s="707">
        <v>0</v>
      </c>
      <c r="H146" s="707">
        <v>65.015749999999997</v>
      </c>
      <c r="I146" s="707">
        <v>65.015749999999997</v>
      </c>
      <c r="J146" s="707">
        <v>65.015749999999997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39.652502399999996</v>
      </c>
      <c r="C147" s="707">
        <v>6.3772500000000001</v>
      </c>
      <c r="D147" s="707">
        <v>-33.275252399999999</v>
      </c>
      <c r="E147" s="708">
        <v>0.16082843740020808</v>
      </c>
      <c r="F147" s="706">
        <v>0</v>
      </c>
      <c r="G147" s="707">
        <v>0</v>
      </c>
      <c r="H147" s="707">
        <v>65.015749999999997</v>
      </c>
      <c r="I147" s="707">
        <v>65.015749999999997</v>
      </c>
      <c r="J147" s="707">
        <v>65.015749999999997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6.4866035999999907</v>
      </c>
      <c r="C148" s="707">
        <v>2.4862500000000001</v>
      </c>
      <c r="D148" s="707">
        <v>-4.0003535999999906</v>
      </c>
      <c r="E148" s="708">
        <v>0.38328995469986843</v>
      </c>
      <c r="F148" s="706">
        <v>0</v>
      </c>
      <c r="G148" s="707">
        <v>0</v>
      </c>
      <c r="H148" s="707">
        <v>0.42075000000000001</v>
      </c>
      <c r="I148" s="707">
        <v>0.42075000000000001</v>
      </c>
      <c r="J148" s="707">
        <v>0.42075000000000001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3.1566467999999999</v>
      </c>
      <c r="C149" s="707">
        <v>2.4862500000000001</v>
      </c>
      <c r="D149" s="707">
        <v>-0.67039679999999979</v>
      </c>
      <c r="E149" s="708">
        <v>0.78762375315477173</v>
      </c>
      <c r="F149" s="706">
        <v>0</v>
      </c>
      <c r="G149" s="707">
        <v>0</v>
      </c>
      <c r="H149" s="707">
        <v>0.42075000000000001</v>
      </c>
      <c r="I149" s="707">
        <v>0.42075000000000001</v>
      </c>
      <c r="J149" s="707">
        <v>0.42075000000000001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3.3299567999999997</v>
      </c>
      <c r="C150" s="707">
        <v>0</v>
      </c>
      <c r="D150" s="707">
        <v>-3.3299567999999997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64.594999999999999</v>
      </c>
      <c r="I151" s="707">
        <v>64.594999999999999</v>
      </c>
      <c r="J151" s="707">
        <v>64.594999999999999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64.594999999999999</v>
      </c>
      <c r="I152" s="707">
        <v>64.594999999999999</v>
      </c>
      <c r="J152" s="707">
        <v>64.594999999999999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33.165898800000001</v>
      </c>
      <c r="C153" s="707">
        <v>2</v>
      </c>
      <c r="D153" s="707">
        <v>-31.165898800000001</v>
      </c>
      <c r="E153" s="708">
        <v>6.0302903655968458E-2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33.165898800000001</v>
      </c>
      <c r="C154" s="707">
        <v>2</v>
      </c>
      <c r="D154" s="707">
        <v>-31.165898800000001</v>
      </c>
      <c r="E154" s="708">
        <v>6.0302903655968458E-2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1.891</v>
      </c>
      <c r="D155" s="707">
        <v>1.891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1.891</v>
      </c>
      <c r="D156" s="707">
        <v>1.891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963.82485290000011</v>
      </c>
      <c r="C157" s="707">
        <v>1275.79575</v>
      </c>
      <c r="D157" s="707">
        <v>311.97089709999989</v>
      </c>
      <c r="E157" s="708">
        <v>1.3236800712923387</v>
      </c>
      <c r="F157" s="706">
        <v>985.74815040000101</v>
      </c>
      <c r="G157" s="707">
        <v>328.58271680000036</v>
      </c>
      <c r="H157" s="707">
        <v>84.85745</v>
      </c>
      <c r="I157" s="707">
        <v>429.02384999999998</v>
      </c>
      <c r="J157" s="707">
        <v>100.44113319999963</v>
      </c>
      <c r="K157" s="709">
        <v>0.4352266345373399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911.34778189999997</v>
      </c>
      <c r="C158" s="707">
        <v>1003.0754499999999</v>
      </c>
      <c r="D158" s="707">
        <v>91.72766809999996</v>
      </c>
      <c r="E158" s="708">
        <v>1.1006505638371817</v>
      </c>
      <c r="F158" s="706">
        <v>985.74815040000101</v>
      </c>
      <c r="G158" s="707">
        <v>328.58271680000036</v>
      </c>
      <c r="H158" s="707">
        <v>84.85745</v>
      </c>
      <c r="I158" s="707">
        <v>335.97485</v>
      </c>
      <c r="J158" s="707">
        <v>7.3921331999996482</v>
      </c>
      <c r="K158" s="709">
        <v>0.34083234126654638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911.34778189999997</v>
      </c>
      <c r="C159" s="707">
        <v>1003.0754499999999</v>
      </c>
      <c r="D159" s="707">
        <v>91.72766809999996</v>
      </c>
      <c r="E159" s="708">
        <v>1.1006505638371817</v>
      </c>
      <c r="F159" s="706">
        <v>985.74815040000101</v>
      </c>
      <c r="G159" s="707">
        <v>328.58271680000036</v>
      </c>
      <c r="H159" s="707">
        <v>84.436729999999997</v>
      </c>
      <c r="I159" s="707">
        <v>335.55412999999999</v>
      </c>
      <c r="J159" s="707">
        <v>6.9714131999996312</v>
      </c>
      <c r="K159" s="709">
        <v>0.34040553853825384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130.43512140000001</v>
      </c>
      <c r="C160" s="707">
        <v>197.63866000000002</v>
      </c>
      <c r="D160" s="707">
        <v>67.203538600000002</v>
      </c>
      <c r="E160" s="708">
        <v>1.5152257910191971</v>
      </c>
      <c r="F160" s="706">
        <v>169.16436240000002</v>
      </c>
      <c r="G160" s="707">
        <v>56.388120800000003</v>
      </c>
      <c r="H160" s="707">
        <v>15.863860000000001</v>
      </c>
      <c r="I160" s="707">
        <v>63.09554</v>
      </c>
      <c r="J160" s="707">
        <v>6.7074191999999968</v>
      </c>
      <c r="K160" s="709">
        <v>0.37298364209127294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107.0710505</v>
      </c>
      <c r="C161" s="707">
        <v>116.72499999999999</v>
      </c>
      <c r="D161" s="707">
        <v>9.653949499999996</v>
      </c>
      <c r="E161" s="708">
        <v>1.0901639561292993</v>
      </c>
      <c r="F161" s="706">
        <v>116.7</v>
      </c>
      <c r="G161" s="707">
        <v>38.9</v>
      </c>
      <c r="H161" s="707">
        <v>9.7249999999999996</v>
      </c>
      <c r="I161" s="707">
        <v>38.9</v>
      </c>
      <c r="J161" s="707">
        <v>0</v>
      </c>
      <c r="K161" s="709">
        <v>0.33333333333333331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37.020000000000003</v>
      </c>
      <c r="C162" s="707">
        <v>37.014000000000003</v>
      </c>
      <c r="D162" s="707">
        <v>-6.0000000000002274E-3</v>
      </c>
      <c r="E162" s="708">
        <v>0.99983792544570504</v>
      </c>
      <c r="F162" s="706">
        <v>37.008000000000003</v>
      </c>
      <c r="G162" s="707">
        <v>12.336</v>
      </c>
      <c r="H162" s="707">
        <v>3.0840000000000001</v>
      </c>
      <c r="I162" s="707">
        <v>12.336</v>
      </c>
      <c r="J162" s="707">
        <v>0</v>
      </c>
      <c r="K162" s="709">
        <v>0.33333333333333331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555.84789000000001</v>
      </c>
      <c r="C163" s="707">
        <v>570.72406999999998</v>
      </c>
      <c r="D163" s="707">
        <v>14.876179999999977</v>
      </c>
      <c r="E163" s="708">
        <v>1.0267630412341764</v>
      </c>
      <c r="F163" s="706">
        <v>581.90206799999999</v>
      </c>
      <c r="G163" s="707">
        <v>193.967356</v>
      </c>
      <c r="H163" s="707">
        <v>49.016059999999996</v>
      </c>
      <c r="I163" s="707">
        <v>194.23134999999999</v>
      </c>
      <c r="J163" s="707">
        <v>0.26399399999999673</v>
      </c>
      <c r="K163" s="709">
        <v>0.33378700761035962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75.888000000000005</v>
      </c>
      <c r="C164" s="707">
        <v>75.888000000000005</v>
      </c>
      <c r="D164" s="707">
        <v>0</v>
      </c>
      <c r="E164" s="708">
        <v>1</v>
      </c>
      <c r="F164" s="706">
        <v>75.888000000000005</v>
      </c>
      <c r="G164" s="707">
        <v>25.296000000000003</v>
      </c>
      <c r="H164" s="707">
        <v>6.3239999999999998</v>
      </c>
      <c r="I164" s="707">
        <v>25.295999999999999</v>
      </c>
      <c r="J164" s="707">
        <v>-3.5527136788005009E-15</v>
      </c>
      <c r="K164" s="709">
        <v>0.33333333333333331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5.0857200000000002</v>
      </c>
      <c r="C165" s="707">
        <v>5.0857200000000002</v>
      </c>
      <c r="D165" s="707">
        <v>0</v>
      </c>
      <c r="E165" s="708">
        <v>1</v>
      </c>
      <c r="F165" s="706">
        <v>5.0857200000000002</v>
      </c>
      <c r="G165" s="707">
        <v>1.6952400000000001</v>
      </c>
      <c r="H165" s="707">
        <v>0.42381000000000002</v>
      </c>
      <c r="I165" s="707">
        <v>1.6952400000000001</v>
      </c>
      <c r="J165" s="707">
        <v>0</v>
      </c>
      <c r="K165" s="709">
        <v>0.33333333333333331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0.42072000000000004</v>
      </c>
      <c r="I166" s="707">
        <v>0.42072000000000004</v>
      </c>
      <c r="J166" s="707">
        <v>0.42072000000000004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0.42072000000000004</v>
      </c>
      <c r="I167" s="707">
        <v>0.42072000000000004</v>
      </c>
      <c r="J167" s="707">
        <v>0.42072000000000004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52.477071000000002</v>
      </c>
      <c r="C168" s="707">
        <v>272.72030000000001</v>
      </c>
      <c r="D168" s="707">
        <v>220.24322900000001</v>
      </c>
      <c r="E168" s="708">
        <v>5.196942108297165</v>
      </c>
      <c r="F168" s="706">
        <v>0</v>
      </c>
      <c r="G168" s="707">
        <v>0</v>
      </c>
      <c r="H168" s="707">
        <v>0</v>
      </c>
      <c r="I168" s="707">
        <v>93.049000000000007</v>
      </c>
      <c r="J168" s="707">
        <v>93.049000000000007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221.69335999999998</v>
      </c>
      <c r="D169" s="707">
        <v>221.69335999999998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38.72</v>
      </c>
      <c r="J169" s="707">
        <v>38.72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221.69335999999998</v>
      </c>
      <c r="D170" s="707">
        <v>221.69335999999998</v>
      </c>
      <c r="E170" s="708">
        <v>0</v>
      </c>
      <c r="F170" s="706">
        <v>0</v>
      </c>
      <c r="G170" s="707">
        <v>0</v>
      </c>
      <c r="H170" s="707">
        <v>0</v>
      </c>
      <c r="I170" s="707">
        <v>6.2919999999999998</v>
      </c>
      <c r="J170" s="707">
        <v>6.2919999999999998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32.427999999999997</v>
      </c>
      <c r="J171" s="707">
        <v>32.427999999999997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17.344169999999998</v>
      </c>
      <c r="D172" s="707">
        <v>17.344169999999998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12.41342</v>
      </c>
      <c r="D173" s="707">
        <v>12.41342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4.9307499999999997</v>
      </c>
      <c r="D174" s="707">
        <v>4.9307499999999997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52.477071000000002</v>
      </c>
      <c r="C175" s="707">
        <v>13.249499999999999</v>
      </c>
      <c r="D175" s="707">
        <v>-39.227571000000005</v>
      </c>
      <c r="E175" s="708">
        <v>0.25248169814965471</v>
      </c>
      <c r="F175" s="706">
        <v>0</v>
      </c>
      <c r="G175" s="707">
        <v>0</v>
      </c>
      <c r="H175" s="707">
        <v>0</v>
      </c>
      <c r="I175" s="707">
        <v>9.0749999999999993</v>
      </c>
      <c r="J175" s="707">
        <v>9.0749999999999993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52.477071000000002</v>
      </c>
      <c r="C176" s="707">
        <v>13.249499999999999</v>
      </c>
      <c r="D176" s="707">
        <v>-39.227571000000005</v>
      </c>
      <c r="E176" s="708">
        <v>0.25248169814965471</v>
      </c>
      <c r="F176" s="706">
        <v>0</v>
      </c>
      <c r="G176" s="707">
        <v>0</v>
      </c>
      <c r="H176" s="707">
        <v>0</v>
      </c>
      <c r="I176" s="707">
        <v>9.0749999999999993</v>
      </c>
      <c r="J176" s="707">
        <v>9.0749999999999993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20.43327</v>
      </c>
      <c r="D177" s="707">
        <v>20.43327</v>
      </c>
      <c r="E177" s="708">
        <v>0</v>
      </c>
      <c r="F177" s="706">
        <v>0</v>
      </c>
      <c r="G177" s="707">
        <v>0</v>
      </c>
      <c r="H177" s="707">
        <v>0</v>
      </c>
      <c r="I177" s="707">
        <v>45.253999999999998</v>
      </c>
      <c r="J177" s="707">
        <v>45.253999999999998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20.43327</v>
      </c>
      <c r="D178" s="707">
        <v>20.43327</v>
      </c>
      <c r="E178" s="708">
        <v>0</v>
      </c>
      <c r="F178" s="706">
        <v>0</v>
      </c>
      <c r="G178" s="707">
        <v>0</v>
      </c>
      <c r="H178" s="707">
        <v>0</v>
      </c>
      <c r="I178" s="707">
        <v>45.253999999999998</v>
      </c>
      <c r="J178" s="707">
        <v>45.253999999999998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296.94936229999996</v>
      </c>
      <c r="C179" s="707">
        <v>69880.471640000003</v>
      </c>
      <c r="D179" s="707">
        <v>69583.522277700002</v>
      </c>
      <c r="E179" s="708">
        <v>235.32790607376904</v>
      </c>
      <c r="F179" s="706">
        <v>78039.881031299999</v>
      </c>
      <c r="G179" s="707">
        <v>26013.293677099999</v>
      </c>
      <c r="H179" s="707">
        <v>10928.91136</v>
      </c>
      <c r="I179" s="707">
        <v>25855.22393</v>
      </c>
      <c r="J179" s="707">
        <v>-158.06974709999849</v>
      </c>
      <c r="K179" s="709">
        <v>0.33130783374246897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248.3779878</v>
      </c>
      <c r="C180" s="707">
        <v>64707.697930000002</v>
      </c>
      <c r="D180" s="707">
        <v>64459.319942200003</v>
      </c>
      <c r="E180" s="708">
        <v>260.52106510382157</v>
      </c>
      <c r="F180" s="706">
        <v>78038.305288399992</v>
      </c>
      <c r="G180" s="707">
        <v>26012.768429466665</v>
      </c>
      <c r="H180" s="707">
        <v>5504.1631399999997</v>
      </c>
      <c r="I180" s="707">
        <v>20408.104649999997</v>
      </c>
      <c r="J180" s="707">
        <v>-5604.6637794666676</v>
      </c>
      <c r="K180" s="709">
        <v>0.26151393952725371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248.3779878</v>
      </c>
      <c r="C181" s="707">
        <v>64707.697930000002</v>
      </c>
      <c r="D181" s="707">
        <v>64459.319942200003</v>
      </c>
      <c r="E181" s="708">
        <v>260.52106510382157</v>
      </c>
      <c r="F181" s="706">
        <v>78038.305288399992</v>
      </c>
      <c r="G181" s="707">
        <v>26012.768429466665</v>
      </c>
      <c r="H181" s="707">
        <v>5504.1631399999997</v>
      </c>
      <c r="I181" s="707">
        <v>20408.104649999997</v>
      </c>
      <c r="J181" s="707">
        <v>-5604.6637794666676</v>
      </c>
      <c r="K181" s="709">
        <v>0.26151393952725371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248.3779878</v>
      </c>
      <c r="C182" s="707">
        <v>236.90298999999999</v>
      </c>
      <c r="D182" s="707">
        <v>-11.474997800000011</v>
      </c>
      <c r="E182" s="708">
        <v>0.95380026264952289</v>
      </c>
      <c r="F182" s="706">
        <v>270.77077689999999</v>
      </c>
      <c r="G182" s="707">
        <v>90.256925633333324</v>
      </c>
      <c r="H182" s="707">
        <v>5.6450800000000001</v>
      </c>
      <c r="I182" s="707">
        <v>79.634649999999993</v>
      </c>
      <c r="J182" s="707">
        <v>-10.622275633333331</v>
      </c>
      <c r="K182" s="709">
        <v>0.294103562104157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90.699084299999996</v>
      </c>
      <c r="C183" s="707">
        <v>0.95386000000000004</v>
      </c>
      <c r="D183" s="707">
        <v>-89.74522429999999</v>
      </c>
      <c r="E183" s="708">
        <v>1.0516754467387717E-2</v>
      </c>
      <c r="F183" s="706">
        <v>146.8461361</v>
      </c>
      <c r="G183" s="707">
        <v>48.948712033333329</v>
      </c>
      <c r="H183" s="707">
        <v>0.15208000000000002</v>
      </c>
      <c r="I183" s="707">
        <v>0.38351999999999997</v>
      </c>
      <c r="J183" s="707">
        <v>-48.565192033333332</v>
      </c>
      <c r="K183" s="709">
        <v>2.6117132543332883E-3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10.585647999999999</v>
      </c>
      <c r="C184" s="707">
        <v>10.75684</v>
      </c>
      <c r="D184" s="707">
        <v>0.17119200000000134</v>
      </c>
      <c r="E184" s="708">
        <v>1.0161720850721658</v>
      </c>
      <c r="F184" s="706">
        <v>14.7278585</v>
      </c>
      <c r="G184" s="707">
        <v>4.909286166666667</v>
      </c>
      <c r="H184" s="707">
        <v>0.30599999999999999</v>
      </c>
      <c r="I184" s="707">
        <v>3.6017800000000002</v>
      </c>
      <c r="J184" s="707">
        <v>-1.3075061666666667</v>
      </c>
      <c r="K184" s="709">
        <v>0.24455558151920051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140.92784650000002</v>
      </c>
      <c r="C185" s="707">
        <v>141.04379999999998</v>
      </c>
      <c r="D185" s="707">
        <v>0.11595349999996074</v>
      </c>
      <c r="E185" s="708">
        <v>1.0008227862901458</v>
      </c>
      <c r="F185" s="706">
        <v>101.9268841</v>
      </c>
      <c r="G185" s="707">
        <v>33.975628033333329</v>
      </c>
      <c r="H185" s="707">
        <v>2.2117900000000001</v>
      </c>
      <c r="I185" s="707">
        <v>55.423900000000003</v>
      </c>
      <c r="J185" s="707">
        <v>21.448271966666674</v>
      </c>
      <c r="K185" s="709">
        <v>0.54376134902371653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6.1654089999999995</v>
      </c>
      <c r="C186" s="707">
        <v>84.14849000000001</v>
      </c>
      <c r="D186" s="707">
        <v>77.983081000000013</v>
      </c>
      <c r="E186" s="708">
        <v>13.648484634190533</v>
      </c>
      <c r="F186" s="706">
        <v>7.2698981999999992</v>
      </c>
      <c r="G186" s="707">
        <v>2.4232993999999999</v>
      </c>
      <c r="H186" s="707">
        <v>2.9752100000000001</v>
      </c>
      <c r="I186" s="707">
        <v>20.225450000000002</v>
      </c>
      <c r="J186" s="707">
        <v>17.802150600000001</v>
      </c>
      <c r="K186" s="709">
        <v>2.7820815977863353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290.63103999999998</v>
      </c>
      <c r="D187" s="707">
        <v>290.63103999999998</v>
      </c>
      <c r="E187" s="708">
        <v>0</v>
      </c>
      <c r="F187" s="706">
        <v>548.20688610000002</v>
      </c>
      <c r="G187" s="707">
        <v>182.73562870000001</v>
      </c>
      <c r="H187" s="707">
        <v>1.53556</v>
      </c>
      <c r="I187" s="707">
        <v>73.093170000000001</v>
      </c>
      <c r="J187" s="707">
        <v>-109.64245870000001</v>
      </c>
      <c r="K187" s="709">
        <v>0.13333136057445813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124.53228</v>
      </c>
      <c r="D188" s="707">
        <v>124.53228</v>
      </c>
      <c r="E188" s="708">
        <v>0</v>
      </c>
      <c r="F188" s="706">
        <v>3.6144890999999997</v>
      </c>
      <c r="G188" s="707">
        <v>1.2048296999999999</v>
      </c>
      <c r="H188" s="707">
        <v>0.36969999999999997</v>
      </c>
      <c r="I188" s="707">
        <v>49.08822</v>
      </c>
      <c r="J188" s="707">
        <v>47.883390300000002</v>
      </c>
      <c r="K188" s="709">
        <v>13.580956711143493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166.09876</v>
      </c>
      <c r="D189" s="707">
        <v>166.09876</v>
      </c>
      <c r="E189" s="708">
        <v>0</v>
      </c>
      <c r="F189" s="706">
        <v>544.59239700000001</v>
      </c>
      <c r="G189" s="707">
        <v>181.530799</v>
      </c>
      <c r="H189" s="707">
        <v>1.1658599999999999</v>
      </c>
      <c r="I189" s="707">
        <v>24.004950000000001</v>
      </c>
      <c r="J189" s="707">
        <v>-157.52584899999999</v>
      </c>
      <c r="K189" s="709">
        <v>4.4078746108532248E-2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-0.4</v>
      </c>
      <c r="D190" s="707">
        <v>-0.4</v>
      </c>
      <c r="E190" s="708">
        <v>0</v>
      </c>
      <c r="F190" s="706">
        <v>0</v>
      </c>
      <c r="G190" s="707">
        <v>0</v>
      </c>
      <c r="H190" s="707">
        <v>-2.6841200000000001</v>
      </c>
      <c r="I190" s="707">
        <v>-2.6841200000000001</v>
      </c>
      <c r="J190" s="707">
        <v>-2.6841200000000001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-0.4</v>
      </c>
      <c r="D191" s="707">
        <v>-0.4</v>
      </c>
      <c r="E191" s="708">
        <v>0</v>
      </c>
      <c r="F191" s="706">
        <v>0</v>
      </c>
      <c r="G191" s="707">
        <v>0</v>
      </c>
      <c r="H191" s="707">
        <v>-2.6841200000000001</v>
      </c>
      <c r="I191" s="707">
        <v>-2.6841200000000001</v>
      </c>
      <c r="J191" s="707">
        <v>-2.6841200000000001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0.23652610000000002</v>
      </c>
      <c r="G192" s="707">
        <v>7.8842033333333339E-2</v>
      </c>
      <c r="H192" s="707">
        <v>0</v>
      </c>
      <c r="I192" s="707">
        <v>0</v>
      </c>
      <c r="J192" s="707">
        <v>-7.8842033333333339E-2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0.23652610000000002</v>
      </c>
      <c r="G193" s="707">
        <v>7.8842033333333339E-2</v>
      </c>
      <c r="H193" s="707">
        <v>0</v>
      </c>
      <c r="I193" s="707">
        <v>0</v>
      </c>
      <c r="J193" s="707">
        <v>-7.8842033333333339E-2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61524.016929999998</v>
      </c>
      <c r="D194" s="707">
        <v>61524.016929999998</v>
      </c>
      <c r="E194" s="708">
        <v>0</v>
      </c>
      <c r="F194" s="706">
        <v>77219.0910993</v>
      </c>
      <c r="G194" s="707">
        <v>25739.697033100001</v>
      </c>
      <c r="H194" s="707">
        <v>5499.66662</v>
      </c>
      <c r="I194" s="707">
        <v>19960.969920000003</v>
      </c>
      <c r="J194" s="707">
        <v>-5778.727113099998</v>
      </c>
      <c r="K194" s="709">
        <v>0.25849786154995225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61524.016929999998</v>
      </c>
      <c r="D195" s="707">
        <v>61524.016929999998</v>
      </c>
      <c r="E195" s="708">
        <v>0</v>
      </c>
      <c r="F195" s="706">
        <v>77219.0910993</v>
      </c>
      <c r="G195" s="707">
        <v>25739.697033100001</v>
      </c>
      <c r="H195" s="707">
        <v>5499.66662</v>
      </c>
      <c r="I195" s="707">
        <v>19960.969920000003</v>
      </c>
      <c r="J195" s="707">
        <v>-5778.727113099998</v>
      </c>
      <c r="K195" s="709">
        <v>0.25849786154995225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2656.5469700000003</v>
      </c>
      <c r="D196" s="707">
        <v>2656.5469700000003</v>
      </c>
      <c r="E196" s="708">
        <v>0</v>
      </c>
      <c r="F196" s="706">
        <v>0</v>
      </c>
      <c r="G196" s="707">
        <v>0</v>
      </c>
      <c r="H196" s="707">
        <v>0</v>
      </c>
      <c r="I196" s="707">
        <v>297.09103000000005</v>
      </c>
      <c r="J196" s="707">
        <v>297.09103000000005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2656.5469700000003</v>
      </c>
      <c r="D197" s="707">
        <v>2656.5469700000003</v>
      </c>
      <c r="E197" s="708">
        <v>0</v>
      </c>
      <c r="F197" s="706">
        <v>0</v>
      </c>
      <c r="G197" s="707">
        <v>0</v>
      </c>
      <c r="H197" s="707">
        <v>0</v>
      </c>
      <c r="I197" s="707">
        <v>297.09103000000005</v>
      </c>
      <c r="J197" s="707">
        <v>297.09103000000005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48.7309877</v>
      </c>
      <c r="C198" s="707">
        <v>180.54678000000001</v>
      </c>
      <c r="D198" s="707">
        <v>131.8157923</v>
      </c>
      <c r="E198" s="708">
        <v>3.7049686148676195</v>
      </c>
      <c r="F198" s="706">
        <v>1.5757429000000001</v>
      </c>
      <c r="G198" s="707">
        <v>0.52524763333333335</v>
      </c>
      <c r="H198" s="707">
        <v>5.0507499999999999</v>
      </c>
      <c r="I198" s="707">
        <v>27.421810000000001</v>
      </c>
      <c r="J198" s="707">
        <v>26.896562366666668</v>
      </c>
      <c r="K198" s="709">
        <v>17.402464577184514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18.25</v>
      </c>
      <c r="D199" s="707">
        <v>18.25</v>
      </c>
      <c r="E199" s="708">
        <v>0</v>
      </c>
      <c r="F199" s="706">
        <v>0</v>
      </c>
      <c r="G199" s="707">
        <v>0</v>
      </c>
      <c r="H199" s="707">
        <v>5</v>
      </c>
      <c r="I199" s="707">
        <v>19</v>
      </c>
      <c r="J199" s="707">
        <v>19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18.25</v>
      </c>
      <c r="D200" s="707">
        <v>18.25</v>
      </c>
      <c r="E200" s="708">
        <v>0</v>
      </c>
      <c r="F200" s="706">
        <v>0</v>
      </c>
      <c r="G200" s="707">
        <v>0</v>
      </c>
      <c r="H200" s="707">
        <v>5</v>
      </c>
      <c r="I200" s="707">
        <v>19</v>
      </c>
      <c r="J200" s="707">
        <v>19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18.25</v>
      </c>
      <c r="D201" s="707">
        <v>18.25</v>
      </c>
      <c r="E201" s="708">
        <v>0</v>
      </c>
      <c r="F201" s="706">
        <v>0</v>
      </c>
      <c r="G201" s="707">
        <v>0</v>
      </c>
      <c r="H201" s="707">
        <v>5</v>
      </c>
      <c r="I201" s="707">
        <v>19</v>
      </c>
      <c r="J201" s="707">
        <v>19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48.7309877</v>
      </c>
      <c r="C202" s="707">
        <v>162.29678000000001</v>
      </c>
      <c r="D202" s="707">
        <v>113.56579230000001</v>
      </c>
      <c r="E202" s="708">
        <v>3.3304635850834603</v>
      </c>
      <c r="F202" s="706">
        <v>1.5757429000000001</v>
      </c>
      <c r="G202" s="707">
        <v>0.52524763333333335</v>
      </c>
      <c r="H202" s="707">
        <v>5.0750000000000003E-2</v>
      </c>
      <c r="I202" s="707">
        <v>8.4218099999999989</v>
      </c>
      <c r="J202" s="707">
        <v>7.8965623666666653</v>
      </c>
      <c r="K202" s="709">
        <v>5.3446599695927546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140.00323</v>
      </c>
      <c r="D203" s="707">
        <v>140.00323</v>
      </c>
      <c r="E203" s="708">
        <v>0</v>
      </c>
      <c r="F203" s="706">
        <v>0</v>
      </c>
      <c r="G203" s="707">
        <v>0</v>
      </c>
      <c r="H203" s="707">
        <v>7.5000000000000002E-4</v>
      </c>
      <c r="I203" s="707">
        <v>5.0000000000000002E-5</v>
      </c>
      <c r="J203" s="707">
        <v>5.0000000000000002E-5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3.2299999999999998E-3</v>
      </c>
      <c r="D204" s="707">
        <v>3.2299999999999998E-3</v>
      </c>
      <c r="E204" s="708">
        <v>0</v>
      </c>
      <c r="F204" s="706">
        <v>0</v>
      </c>
      <c r="G204" s="707">
        <v>0</v>
      </c>
      <c r="H204" s="707">
        <v>7.5000000000000002E-4</v>
      </c>
      <c r="I204" s="707">
        <v>5.0000000000000002E-5</v>
      </c>
      <c r="J204" s="707">
        <v>5.0000000000000002E-5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140</v>
      </c>
      <c r="D205" s="707">
        <v>140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48.7309877</v>
      </c>
      <c r="C206" s="707">
        <v>22.29355</v>
      </c>
      <c r="D206" s="707">
        <v>-26.4374377</v>
      </c>
      <c r="E206" s="708">
        <v>0.4574820058490216</v>
      </c>
      <c r="F206" s="706">
        <v>1.5757429000000001</v>
      </c>
      <c r="G206" s="707">
        <v>0.52524763333333335</v>
      </c>
      <c r="H206" s="707">
        <v>0.05</v>
      </c>
      <c r="I206" s="707">
        <v>8.4217600000000008</v>
      </c>
      <c r="J206" s="707">
        <v>7.8965123666666672</v>
      </c>
      <c r="K206" s="709">
        <v>5.3446282385279984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0.18609999999999999</v>
      </c>
      <c r="D207" s="707">
        <v>0.18609999999999999</v>
      </c>
      <c r="E207" s="708">
        <v>0</v>
      </c>
      <c r="F207" s="706">
        <v>1.5757429000000001</v>
      </c>
      <c r="G207" s="707">
        <v>0.52524763333333335</v>
      </c>
      <c r="H207" s="707">
        <v>0.05</v>
      </c>
      <c r="I207" s="707">
        <v>0.15730000000000002</v>
      </c>
      <c r="J207" s="707">
        <v>-0.36794763333333336</v>
      </c>
      <c r="K207" s="709">
        <v>9.9825929724957047E-2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48.7309877</v>
      </c>
      <c r="C208" s="707">
        <v>22.10745</v>
      </c>
      <c r="D208" s="707">
        <v>-26.6235377</v>
      </c>
      <c r="E208" s="708">
        <v>0.45366308058640065</v>
      </c>
      <c r="F208" s="706">
        <v>0</v>
      </c>
      <c r="G208" s="707">
        <v>0</v>
      </c>
      <c r="H208" s="707">
        <v>0</v>
      </c>
      <c r="I208" s="707">
        <v>8.2644599999999997</v>
      </c>
      <c r="J208" s="707">
        <v>8.2644599999999997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-0.15961320000000001</v>
      </c>
      <c r="C209" s="707">
        <v>0</v>
      </c>
      <c r="D209" s="707">
        <v>0.15961320000000001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-0.15961320000000001</v>
      </c>
      <c r="C210" s="707">
        <v>0</v>
      </c>
      <c r="D210" s="707">
        <v>0.15961320000000001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-0.15961320000000001</v>
      </c>
      <c r="C211" s="707">
        <v>0</v>
      </c>
      <c r="D211" s="707">
        <v>0.15961320000000001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-0.15961320000000001</v>
      </c>
      <c r="C212" s="707">
        <v>0</v>
      </c>
      <c r="D212" s="707">
        <v>0.15961320000000001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4992.2269299999998</v>
      </c>
      <c r="D213" s="707">
        <v>4992.2269299999998</v>
      </c>
      <c r="E213" s="708">
        <v>0</v>
      </c>
      <c r="F213" s="706">
        <v>0</v>
      </c>
      <c r="G213" s="707">
        <v>0</v>
      </c>
      <c r="H213" s="707">
        <v>5419.6974700000001</v>
      </c>
      <c r="I213" s="707">
        <v>5419.6974700000001</v>
      </c>
      <c r="J213" s="707">
        <v>5419.6974700000001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4992.2269299999998</v>
      </c>
      <c r="D214" s="707">
        <v>4992.2269299999998</v>
      </c>
      <c r="E214" s="708">
        <v>0</v>
      </c>
      <c r="F214" s="706">
        <v>0</v>
      </c>
      <c r="G214" s="707">
        <v>0</v>
      </c>
      <c r="H214" s="707">
        <v>5419.6974700000001</v>
      </c>
      <c r="I214" s="707">
        <v>5419.6974700000001</v>
      </c>
      <c r="J214" s="707">
        <v>5419.6974700000001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4992.2269299999998</v>
      </c>
      <c r="D215" s="707">
        <v>4992.2269299999998</v>
      </c>
      <c r="E215" s="708">
        <v>0</v>
      </c>
      <c r="F215" s="706">
        <v>0</v>
      </c>
      <c r="G215" s="707">
        <v>0</v>
      </c>
      <c r="H215" s="707">
        <v>5419.6974700000001</v>
      </c>
      <c r="I215" s="707">
        <v>5419.6974700000001</v>
      </c>
      <c r="J215" s="707">
        <v>5419.6974700000001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4992.2269299999998</v>
      </c>
      <c r="D216" s="707">
        <v>4992.2269299999998</v>
      </c>
      <c r="E216" s="708">
        <v>0</v>
      </c>
      <c r="F216" s="706">
        <v>0</v>
      </c>
      <c r="G216" s="707">
        <v>0</v>
      </c>
      <c r="H216" s="707">
        <v>5419.6974700000001</v>
      </c>
      <c r="I216" s="707">
        <v>5419.6974700000001</v>
      </c>
      <c r="J216" s="707">
        <v>5419.6974700000001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10026.93908</v>
      </c>
      <c r="D217" s="707">
        <v>10026.93908</v>
      </c>
      <c r="E217" s="708">
        <v>0</v>
      </c>
      <c r="F217" s="706">
        <v>0</v>
      </c>
      <c r="G217" s="707">
        <v>0</v>
      </c>
      <c r="H217" s="707">
        <v>813.74612999999999</v>
      </c>
      <c r="I217" s="707">
        <v>2680.7554300000002</v>
      </c>
      <c r="J217" s="707">
        <v>2680.7554300000002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10026.93908</v>
      </c>
      <c r="D218" s="707">
        <v>10026.93908</v>
      </c>
      <c r="E218" s="708">
        <v>0</v>
      </c>
      <c r="F218" s="706">
        <v>0</v>
      </c>
      <c r="G218" s="707">
        <v>0</v>
      </c>
      <c r="H218" s="707">
        <v>813.74612999999999</v>
      </c>
      <c r="I218" s="707">
        <v>2680.7554300000002</v>
      </c>
      <c r="J218" s="707">
        <v>2680.7554300000002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10026.93908</v>
      </c>
      <c r="D219" s="707">
        <v>10026.93908</v>
      </c>
      <c r="E219" s="708">
        <v>0</v>
      </c>
      <c r="F219" s="706">
        <v>0</v>
      </c>
      <c r="G219" s="707">
        <v>0</v>
      </c>
      <c r="H219" s="707">
        <v>813.74612999999999</v>
      </c>
      <c r="I219" s="707">
        <v>2680.7554300000002</v>
      </c>
      <c r="J219" s="707">
        <v>2680.7554300000002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112.67225999999999</v>
      </c>
      <c r="D220" s="707">
        <v>112.67225999999999</v>
      </c>
      <c r="E220" s="708">
        <v>0</v>
      </c>
      <c r="F220" s="706">
        <v>0</v>
      </c>
      <c r="G220" s="707">
        <v>0</v>
      </c>
      <c r="H220" s="707">
        <v>11.83619</v>
      </c>
      <c r="I220" s="707">
        <v>39.293939999999999</v>
      </c>
      <c r="J220" s="707">
        <v>39.293939999999999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112.67225999999999</v>
      </c>
      <c r="D221" s="707">
        <v>112.67225999999999</v>
      </c>
      <c r="E221" s="708">
        <v>0</v>
      </c>
      <c r="F221" s="706">
        <v>0</v>
      </c>
      <c r="G221" s="707">
        <v>0</v>
      </c>
      <c r="H221" s="707">
        <v>11.83619</v>
      </c>
      <c r="I221" s="707">
        <v>39.293939999999999</v>
      </c>
      <c r="J221" s="707">
        <v>39.293939999999999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26.12</v>
      </c>
      <c r="D222" s="707">
        <v>26.12</v>
      </c>
      <c r="E222" s="708">
        <v>0</v>
      </c>
      <c r="F222" s="706">
        <v>0</v>
      </c>
      <c r="G222" s="707">
        <v>0</v>
      </c>
      <c r="H222" s="707">
        <v>2.72</v>
      </c>
      <c r="I222" s="707">
        <v>9.86</v>
      </c>
      <c r="J222" s="707">
        <v>9.86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25.44</v>
      </c>
      <c r="D223" s="707">
        <v>25.44</v>
      </c>
      <c r="E223" s="708">
        <v>0</v>
      </c>
      <c r="F223" s="706">
        <v>0</v>
      </c>
      <c r="G223" s="707">
        <v>0</v>
      </c>
      <c r="H223" s="707">
        <v>2.72</v>
      </c>
      <c r="I223" s="707">
        <v>9.18</v>
      </c>
      <c r="J223" s="707">
        <v>9.18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0.68</v>
      </c>
      <c r="D224" s="707">
        <v>0.68</v>
      </c>
      <c r="E224" s="708">
        <v>0</v>
      </c>
      <c r="F224" s="706">
        <v>0</v>
      </c>
      <c r="G224" s="707">
        <v>0</v>
      </c>
      <c r="H224" s="707">
        <v>0</v>
      </c>
      <c r="I224" s="707">
        <v>0.68</v>
      </c>
      <c r="J224" s="707">
        <v>0.68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50.85812</v>
      </c>
      <c r="D225" s="707">
        <v>50.85812</v>
      </c>
      <c r="E225" s="708">
        <v>0</v>
      </c>
      <c r="F225" s="706">
        <v>0</v>
      </c>
      <c r="G225" s="707">
        <v>0</v>
      </c>
      <c r="H225" s="707">
        <v>5.6336400000000006</v>
      </c>
      <c r="I225" s="707">
        <v>37.153599999999997</v>
      </c>
      <c r="J225" s="707">
        <v>37.153599999999997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32.93</v>
      </c>
      <c r="D226" s="707">
        <v>32.93</v>
      </c>
      <c r="E226" s="708">
        <v>0</v>
      </c>
      <c r="F226" s="706">
        <v>0</v>
      </c>
      <c r="G226" s="707">
        <v>0</v>
      </c>
      <c r="H226" s="707">
        <v>4.4400000000000004</v>
      </c>
      <c r="I226" s="707">
        <v>31.45</v>
      </c>
      <c r="J226" s="707">
        <v>31.45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17.92812</v>
      </c>
      <c r="D227" s="707">
        <v>17.92812</v>
      </c>
      <c r="E227" s="708">
        <v>0</v>
      </c>
      <c r="F227" s="706">
        <v>0</v>
      </c>
      <c r="G227" s="707">
        <v>0</v>
      </c>
      <c r="H227" s="707">
        <v>1.19364</v>
      </c>
      <c r="I227" s="707">
        <v>5.7036000000000007</v>
      </c>
      <c r="J227" s="707">
        <v>5.7036000000000007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44.093410000000006</v>
      </c>
      <c r="D228" s="707">
        <v>44.093410000000006</v>
      </c>
      <c r="E228" s="708">
        <v>0</v>
      </c>
      <c r="F228" s="706">
        <v>0</v>
      </c>
      <c r="G228" s="707">
        <v>0</v>
      </c>
      <c r="H228" s="707">
        <v>3.0907</v>
      </c>
      <c r="I228" s="707">
        <v>12.73019</v>
      </c>
      <c r="J228" s="707">
        <v>12.73019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44.093410000000006</v>
      </c>
      <c r="D229" s="707">
        <v>44.093410000000006</v>
      </c>
      <c r="E229" s="708">
        <v>0</v>
      </c>
      <c r="F229" s="706">
        <v>0</v>
      </c>
      <c r="G229" s="707">
        <v>0</v>
      </c>
      <c r="H229" s="707">
        <v>3.0907</v>
      </c>
      <c r="I229" s="707">
        <v>12.73019</v>
      </c>
      <c r="J229" s="707">
        <v>12.73019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2.7109999999999999</v>
      </c>
      <c r="D230" s="707">
        <v>2.7109999999999999</v>
      </c>
      <c r="E230" s="708">
        <v>0</v>
      </c>
      <c r="F230" s="706">
        <v>0</v>
      </c>
      <c r="G230" s="707">
        <v>0</v>
      </c>
      <c r="H230" s="707">
        <v>0.184</v>
      </c>
      <c r="I230" s="707">
        <v>0.76600000000000001</v>
      </c>
      <c r="J230" s="707">
        <v>0.76600000000000001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2.7109999999999999</v>
      </c>
      <c r="D231" s="707">
        <v>2.7109999999999999</v>
      </c>
      <c r="E231" s="708">
        <v>0</v>
      </c>
      <c r="F231" s="706">
        <v>0</v>
      </c>
      <c r="G231" s="707">
        <v>0</v>
      </c>
      <c r="H231" s="707">
        <v>0.184</v>
      </c>
      <c r="I231" s="707">
        <v>0.76600000000000001</v>
      </c>
      <c r="J231" s="707">
        <v>0.76600000000000001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1450.8009999999999</v>
      </c>
      <c r="D232" s="707">
        <v>1450.8009999999999</v>
      </c>
      <c r="E232" s="708">
        <v>0</v>
      </c>
      <c r="F232" s="706">
        <v>0</v>
      </c>
      <c r="G232" s="707">
        <v>0</v>
      </c>
      <c r="H232" s="707">
        <v>107.6996</v>
      </c>
      <c r="I232" s="707">
        <v>376.71244000000002</v>
      </c>
      <c r="J232" s="707">
        <v>376.71244000000002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1450.8009999999999</v>
      </c>
      <c r="D233" s="707">
        <v>1450.8009999999999</v>
      </c>
      <c r="E233" s="708">
        <v>0</v>
      </c>
      <c r="F233" s="706">
        <v>0</v>
      </c>
      <c r="G233" s="707">
        <v>0</v>
      </c>
      <c r="H233" s="707">
        <v>107.6996</v>
      </c>
      <c r="I233" s="707">
        <v>376.71244000000002</v>
      </c>
      <c r="J233" s="707">
        <v>376.71244000000002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1232.1643000000001</v>
      </c>
      <c r="D234" s="707">
        <v>1232.1643000000001</v>
      </c>
      <c r="E234" s="708">
        <v>0</v>
      </c>
      <c r="F234" s="706">
        <v>0</v>
      </c>
      <c r="G234" s="707">
        <v>0</v>
      </c>
      <c r="H234" s="707">
        <v>68.60669</v>
      </c>
      <c r="I234" s="707">
        <v>237.99823000000001</v>
      </c>
      <c r="J234" s="707">
        <v>237.99823000000001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1232.1643000000001</v>
      </c>
      <c r="D235" s="707">
        <v>1232.1643000000001</v>
      </c>
      <c r="E235" s="708">
        <v>0</v>
      </c>
      <c r="F235" s="706">
        <v>0</v>
      </c>
      <c r="G235" s="707">
        <v>0</v>
      </c>
      <c r="H235" s="707">
        <v>68.60669</v>
      </c>
      <c r="I235" s="707">
        <v>237.99823000000001</v>
      </c>
      <c r="J235" s="707">
        <v>237.99823000000001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6952.39743</v>
      </c>
      <c r="D236" s="707">
        <v>6952.39743</v>
      </c>
      <c r="E236" s="708">
        <v>0</v>
      </c>
      <c r="F236" s="706">
        <v>0</v>
      </c>
      <c r="G236" s="707">
        <v>0</v>
      </c>
      <c r="H236" s="707">
        <v>604.15870999999993</v>
      </c>
      <c r="I236" s="707">
        <v>1912.5441899999998</v>
      </c>
      <c r="J236" s="707">
        <v>1912.5441899999998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6952.39743</v>
      </c>
      <c r="D237" s="707">
        <v>6952.39743</v>
      </c>
      <c r="E237" s="708">
        <v>0</v>
      </c>
      <c r="F237" s="706">
        <v>0</v>
      </c>
      <c r="G237" s="707">
        <v>0</v>
      </c>
      <c r="H237" s="707">
        <v>604.15870999999993</v>
      </c>
      <c r="I237" s="707">
        <v>1912.5441899999998</v>
      </c>
      <c r="J237" s="707">
        <v>1912.5441899999998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155.12155999999999</v>
      </c>
      <c r="D238" s="707">
        <v>155.12155999999999</v>
      </c>
      <c r="E238" s="708">
        <v>0</v>
      </c>
      <c r="F238" s="706">
        <v>0</v>
      </c>
      <c r="G238" s="707">
        <v>0</v>
      </c>
      <c r="H238" s="707">
        <v>9.8166000000000011</v>
      </c>
      <c r="I238" s="707">
        <v>53.696839999999995</v>
      </c>
      <c r="J238" s="707">
        <v>53.696839999999995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155.12155999999999</v>
      </c>
      <c r="D239" s="707">
        <v>155.12155999999999</v>
      </c>
      <c r="E239" s="708">
        <v>0</v>
      </c>
      <c r="F239" s="706">
        <v>0</v>
      </c>
      <c r="G239" s="707">
        <v>0</v>
      </c>
      <c r="H239" s="707">
        <v>9.8166000000000011</v>
      </c>
      <c r="I239" s="707">
        <v>53.696839999999995</v>
      </c>
      <c r="J239" s="707">
        <v>53.696839999999995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17.07104</v>
      </c>
      <c r="D240" s="707">
        <v>17.07104</v>
      </c>
      <c r="E240" s="708">
        <v>0</v>
      </c>
      <c r="F240" s="706">
        <v>0</v>
      </c>
      <c r="G240" s="707">
        <v>0</v>
      </c>
      <c r="H240" s="707">
        <v>0.76337999999999995</v>
      </c>
      <c r="I240" s="707">
        <v>1.3779100000000002</v>
      </c>
      <c r="J240" s="707">
        <v>1.3779100000000002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17.07104</v>
      </c>
      <c r="D241" s="707">
        <v>17.07104</v>
      </c>
      <c r="E241" s="708">
        <v>0</v>
      </c>
      <c r="F241" s="706">
        <v>0</v>
      </c>
      <c r="G241" s="707">
        <v>0</v>
      </c>
      <c r="H241" s="707">
        <v>0.76337999999999995</v>
      </c>
      <c r="I241" s="707">
        <v>1.3779100000000002</v>
      </c>
      <c r="J241" s="707">
        <v>1.3779100000000002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17.07104</v>
      </c>
      <c r="D242" s="707">
        <v>17.07104</v>
      </c>
      <c r="E242" s="708">
        <v>0</v>
      </c>
      <c r="F242" s="706">
        <v>0</v>
      </c>
      <c r="G242" s="707">
        <v>0</v>
      </c>
      <c r="H242" s="707">
        <v>0.76337999999999995</v>
      </c>
      <c r="I242" s="707">
        <v>1.3779100000000002</v>
      </c>
      <c r="J242" s="707">
        <v>1.3779100000000002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17.07104</v>
      </c>
      <c r="D243" s="707">
        <v>17.07104</v>
      </c>
      <c r="E243" s="708">
        <v>0</v>
      </c>
      <c r="F243" s="706">
        <v>0</v>
      </c>
      <c r="G243" s="707">
        <v>0</v>
      </c>
      <c r="H243" s="707">
        <v>0.76337999999999995</v>
      </c>
      <c r="I243" s="707">
        <v>1.3779100000000002</v>
      </c>
      <c r="J243" s="707">
        <v>1.3779100000000002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17.07104</v>
      </c>
      <c r="D244" s="707">
        <v>17.07104</v>
      </c>
      <c r="E244" s="708">
        <v>0</v>
      </c>
      <c r="F244" s="706">
        <v>0</v>
      </c>
      <c r="G244" s="707">
        <v>0</v>
      </c>
      <c r="H244" s="707">
        <v>0.76337999999999995</v>
      </c>
      <c r="I244" s="707">
        <v>1.3779100000000002</v>
      </c>
      <c r="J244" s="707">
        <v>1.3779100000000002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54E317C-F6EE-4E4E-9CBE-23B2BBAEDD3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571</v>
      </c>
      <c r="C6" s="713">
        <v>310.56796999999995</v>
      </c>
      <c r="D6" s="713">
        <v>252.72179000000003</v>
      </c>
      <c r="E6" s="713"/>
      <c r="F6" s="713">
        <v>319.70375000000001</v>
      </c>
      <c r="G6" s="713">
        <v>0</v>
      </c>
      <c r="H6" s="713">
        <v>319.70375000000001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572</v>
      </c>
      <c r="C7" s="713">
        <v>4.0805800000000003</v>
      </c>
      <c r="D7" s="713">
        <v>0</v>
      </c>
      <c r="E7" s="713"/>
      <c r="F7" s="713">
        <v>2.1216399999999997</v>
      </c>
      <c r="G7" s="713">
        <v>0</v>
      </c>
      <c r="H7" s="713">
        <v>2.1216399999999997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573</v>
      </c>
      <c r="C8" s="713">
        <v>0.82143999999999995</v>
      </c>
      <c r="D8" s="713">
        <v>0</v>
      </c>
      <c r="E8" s="713"/>
      <c r="F8" s="713">
        <v>1.4597200000000001</v>
      </c>
      <c r="G8" s="713">
        <v>0</v>
      </c>
      <c r="H8" s="713">
        <v>1.4597200000000001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574</v>
      </c>
      <c r="C9" s="713">
        <v>30.137799999999999</v>
      </c>
      <c r="D9" s="713">
        <v>122.97463999999999</v>
      </c>
      <c r="E9" s="713"/>
      <c r="F9" s="713">
        <v>68.220680000000002</v>
      </c>
      <c r="G9" s="713">
        <v>0</v>
      </c>
      <c r="H9" s="713">
        <v>68.220680000000002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575</v>
      </c>
      <c r="C10" s="713">
        <v>0</v>
      </c>
      <c r="D10" s="713">
        <v>0</v>
      </c>
      <c r="E10" s="713"/>
      <c r="F10" s="713">
        <v>0.91298999999999997</v>
      </c>
      <c r="G10" s="713">
        <v>0</v>
      </c>
      <c r="H10" s="713">
        <v>0.91298999999999997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576</v>
      </c>
      <c r="C11" s="713">
        <v>96.107809999999972</v>
      </c>
      <c r="D11" s="713">
        <v>116.36542999999998</v>
      </c>
      <c r="E11" s="713"/>
      <c r="F11" s="713">
        <v>96.553819999999973</v>
      </c>
      <c r="G11" s="713">
        <v>0</v>
      </c>
      <c r="H11" s="713">
        <v>96.553819999999973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577</v>
      </c>
      <c r="C12" s="713">
        <v>0.33697999999999995</v>
      </c>
      <c r="D12" s="713">
        <v>0.24425999999999998</v>
      </c>
      <c r="E12" s="713"/>
      <c r="F12" s="713">
        <v>0.90064</v>
      </c>
      <c r="G12" s="713">
        <v>0</v>
      </c>
      <c r="H12" s="713">
        <v>0.90064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578</v>
      </c>
      <c r="C13" s="713">
        <v>3.3119999999999998</v>
      </c>
      <c r="D13" s="713">
        <v>32.296250000000001</v>
      </c>
      <c r="E13" s="713"/>
      <c r="F13" s="713">
        <v>82.215579999999989</v>
      </c>
      <c r="G13" s="713">
        <v>0</v>
      </c>
      <c r="H13" s="713">
        <v>82.215579999999989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579</v>
      </c>
      <c r="C14" s="713">
        <v>445.36457999999988</v>
      </c>
      <c r="D14" s="713">
        <v>524.60237000000006</v>
      </c>
      <c r="E14" s="713"/>
      <c r="F14" s="713">
        <v>572.08881999999994</v>
      </c>
      <c r="G14" s="713">
        <v>0</v>
      </c>
      <c r="H14" s="713">
        <v>572.08881999999994</v>
      </c>
      <c r="I14" s="714" t="s">
        <v>329</v>
      </c>
      <c r="J14" s="715" t="s">
        <v>580</v>
      </c>
    </row>
    <row r="16" spans="1:10" ht="14.45" customHeight="1" x14ac:dyDescent="0.2">
      <c r="A16" s="711" t="s">
        <v>569</v>
      </c>
      <c r="B16" s="712" t="s">
        <v>570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581</v>
      </c>
      <c r="B17" s="712" t="s">
        <v>582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581</v>
      </c>
      <c r="B18" s="712" t="s">
        <v>571</v>
      </c>
      <c r="C18" s="713">
        <v>175.31948</v>
      </c>
      <c r="D18" s="713">
        <v>167.42699000000005</v>
      </c>
      <c r="E18" s="713"/>
      <c r="F18" s="713">
        <v>190.89807000000002</v>
      </c>
      <c r="G18" s="713">
        <v>0</v>
      </c>
      <c r="H18" s="713">
        <v>190.89807000000002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572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573</v>
      </c>
      <c r="C20" s="713">
        <v>0.32945999999999998</v>
      </c>
      <c r="D20" s="713">
        <v>0</v>
      </c>
      <c r="E20" s="713"/>
      <c r="F20" s="713">
        <v>0.88878000000000013</v>
      </c>
      <c r="G20" s="713">
        <v>0</v>
      </c>
      <c r="H20" s="713">
        <v>0.88878000000000013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574</v>
      </c>
      <c r="C21" s="713">
        <v>21.527000000000001</v>
      </c>
      <c r="D21" s="713">
        <v>47.594999999999999</v>
      </c>
      <c r="E21" s="713"/>
      <c r="F21" s="713">
        <v>22.976800000000001</v>
      </c>
      <c r="G21" s="713">
        <v>0</v>
      </c>
      <c r="H21" s="713">
        <v>22.976800000000001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576</v>
      </c>
      <c r="C22" s="713">
        <v>66.025369999999981</v>
      </c>
      <c r="D22" s="713">
        <v>88.550309999999982</v>
      </c>
      <c r="E22" s="713"/>
      <c r="F22" s="713">
        <v>66.207829999999973</v>
      </c>
      <c r="G22" s="713">
        <v>0</v>
      </c>
      <c r="H22" s="713">
        <v>66.207829999999973</v>
      </c>
      <c r="I22" s="714" t="s">
        <v>329</v>
      </c>
      <c r="J22" s="715" t="s">
        <v>1</v>
      </c>
    </row>
    <row r="23" spans="1:10" ht="14.45" customHeight="1" x14ac:dyDescent="0.2">
      <c r="A23" s="711" t="s">
        <v>581</v>
      </c>
      <c r="B23" s="712" t="s">
        <v>577</v>
      </c>
      <c r="C23" s="713">
        <v>0.18847999999999998</v>
      </c>
      <c r="D23" s="713">
        <v>0.24425999999999998</v>
      </c>
      <c r="E23" s="713"/>
      <c r="F23" s="713">
        <v>0.26263999999999998</v>
      </c>
      <c r="G23" s="713">
        <v>0</v>
      </c>
      <c r="H23" s="713">
        <v>0.26263999999999998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581</v>
      </c>
      <c r="B24" s="712" t="s">
        <v>578</v>
      </c>
      <c r="C24" s="713">
        <v>0</v>
      </c>
      <c r="D24" s="713">
        <v>10.17892</v>
      </c>
      <c r="E24" s="713"/>
      <c r="F24" s="713">
        <v>25.841189999999997</v>
      </c>
      <c r="G24" s="713">
        <v>0</v>
      </c>
      <c r="H24" s="713">
        <v>25.841189999999997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581</v>
      </c>
      <c r="B25" s="712" t="s">
        <v>583</v>
      </c>
      <c r="C25" s="713">
        <v>263.38979000000006</v>
      </c>
      <c r="D25" s="713">
        <v>313.99548000000004</v>
      </c>
      <c r="E25" s="713"/>
      <c r="F25" s="713">
        <v>307.07530999999994</v>
      </c>
      <c r="G25" s="713">
        <v>0</v>
      </c>
      <c r="H25" s="713">
        <v>307.07530999999994</v>
      </c>
      <c r="I25" s="714" t="s">
        <v>329</v>
      </c>
      <c r="J25" s="715" t="s">
        <v>584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585</v>
      </c>
    </row>
    <row r="27" spans="1:10" ht="14.45" customHeight="1" x14ac:dyDescent="0.2">
      <c r="A27" s="711" t="s">
        <v>586</v>
      </c>
      <c r="B27" s="712" t="s">
        <v>587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586</v>
      </c>
      <c r="B28" s="712" t="s">
        <v>571</v>
      </c>
      <c r="C28" s="713">
        <v>10.270590000000002</v>
      </c>
      <c r="D28" s="713">
        <v>10.42123</v>
      </c>
      <c r="E28" s="713"/>
      <c r="F28" s="713">
        <v>10.57682</v>
      </c>
      <c r="G28" s="713">
        <v>0</v>
      </c>
      <c r="H28" s="713">
        <v>10.57682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578</v>
      </c>
      <c r="C29" s="713">
        <v>0.55200000000000005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588</v>
      </c>
      <c r="C30" s="713">
        <v>10.822590000000002</v>
      </c>
      <c r="D30" s="713">
        <v>10.42123</v>
      </c>
      <c r="E30" s="713"/>
      <c r="F30" s="713">
        <v>10.57682</v>
      </c>
      <c r="G30" s="713">
        <v>0</v>
      </c>
      <c r="H30" s="713">
        <v>10.57682</v>
      </c>
      <c r="I30" s="714" t="s">
        <v>329</v>
      </c>
      <c r="J30" s="715" t="s">
        <v>584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585</v>
      </c>
    </row>
    <row r="32" spans="1:10" ht="14.45" customHeight="1" x14ac:dyDescent="0.2">
      <c r="A32" s="711" t="s">
        <v>589</v>
      </c>
      <c r="B32" s="712" t="s">
        <v>590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589</v>
      </c>
      <c r="B33" s="712" t="s">
        <v>571</v>
      </c>
      <c r="C33" s="713">
        <v>124.97789999999995</v>
      </c>
      <c r="D33" s="713">
        <v>74.873569999999987</v>
      </c>
      <c r="E33" s="713"/>
      <c r="F33" s="713">
        <v>117.84189999999997</v>
      </c>
      <c r="G33" s="713">
        <v>0</v>
      </c>
      <c r="H33" s="713">
        <v>117.84189999999997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589</v>
      </c>
      <c r="B34" s="712" t="s">
        <v>572</v>
      </c>
      <c r="C34" s="713">
        <v>4.0805800000000003</v>
      </c>
      <c r="D34" s="713">
        <v>0</v>
      </c>
      <c r="E34" s="713"/>
      <c r="F34" s="713">
        <v>2.1216399999999997</v>
      </c>
      <c r="G34" s="713">
        <v>0</v>
      </c>
      <c r="H34" s="713">
        <v>2.1216399999999997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589</v>
      </c>
      <c r="B35" s="712" t="s">
        <v>573</v>
      </c>
      <c r="C35" s="713">
        <v>0.49197999999999997</v>
      </c>
      <c r="D35" s="713">
        <v>0</v>
      </c>
      <c r="E35" s="713"/>
      <c r="F35" s="713">
        <v>0.57094</v>
      </c>
      <c r="G35" s="713">
        <v>0</v>
      </c>
      <c r="H35" s="713">
        <v>0.57094</v>
      </c>
      <c r="I35" s="714" t="s">
        <v>329</v>
      </c>
      <c r="J35" s="715" t="s">
        <v>1</v>
      </c>
    </row>
    <row r="36" spans="1:10" ht="14.45" customHeight="1" x14ac:dyDescent="0.2">
      <c r="A36" s="711" t="s">
        <v>589</v>
      </c>
      <c r="B36" s="712" t="s">
        <v>574</v>
      </c>
      <c r="C36" s="713">
        <v>8.6107999999999993</v>
      </c>
      <c r="D36" s="713">
        <v>75.379639999999995</v>
      </c>
      <c r="E36" s="713"/>
      <c r="F36" s="713">
        <v>45.243880000000004</v>
      </c>
      <c r="G36" s="713">
        <v>0</v>
      </c>
      <c r="H36" s="713">
        <v>45.243880000000004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575</v>
      </c>
      <c r="C37" s="713">
        <v>0</v>
      </c>
      <c r="D37" s="713">
        <v>0</v>
      </c>
      <c r="E37" s="713"/>
      <c r="F37" s="713">
        <v>0.91298999999999997</v>
      </c>
      <c r="G37" s="713">
        <v>0</v>
      </c>
      <c r="H37" s="713">
        <v>0.91298999999999997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576</v>
      </c>
      <c r="C38" s="713">
        <v>30.082439999999995</v>
      </c>
      <c r="D38" s="713">
        <v>27.815119999999997</v>
      </c>
      <c r="E38" s="713"/>
      <c r="F38" s="713">
        <v>30.345990000000004</v>
      </c>
      <c r="G38" s="713">
        <v>0</v>
      </c>
      <c r="H38" s="713">
        <v>30.345990000000004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577</v>
      </c>
      <c r="C39" s="713">
        <v>0.14849999999999999</v>
      </c>
      <c r="D39" s="713">
        <v>0</v>
      </c>
      <c r="E39" s="713"/>
      <c r="F39" s="713">
        <v>0.63800000000000001</v>
      </c>
      <c r="G39" s="713">
        <v>0</v>
      </c>
      <c r="H39" s="713">
        <v>0.63800000000000001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589</v>
      </c>
      <c r="B40" s="712" t="s">
        <v>578</v>
      </c>
      <c r="C40" s="713">
        <v>2.76</v>
      </c>
      <c r="D40" s="713">
        <v>22.117329999999999</v>
      </c>
      <c r="E40" s="713"/>
      <c r="F40" s="713">
        <v>56.374389999999998</v>
      </c>
      <c r="G40" s="713">
        <v>0</v>
      </c>
      <c r="H40" s="713">
        <v>56.374389999999998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589</v>
      </c>
      <c r="B41" s="712" t="s">
        <v>591</v>
      </c>
      <c r="C41" s="713">
        <v>171.15219999999997</v>
      </c>
      <c r="D41" s="713">
        <v>200.18565999999998</v>
      </c>
      <c r="E41" s="713"/>
      <c r="F41" s="713">
        <v>254.04972999999998</v>
      </c>
      <c r="G41" s="713">
        <v>0</v>
      </c>
      <c r="H41" s="713">
        <v>254.04972999999998</v>
      </c>
      <c r="I41" s="714" t="s">
        <v>329</v>
      </c>
      <c r="J41" s="715" t="s">
        <v>584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585</v>
      </c>
    </row>
    <row r="43" spans="1:10" ht="14.45" customHeight="1" x14ac:dyDescent="0.2">
      <c r="A43" s="711" t="s">
        <v>592</v>
      </c>
      <c r="B43" s="712" t="s">
        <v>593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592</v>
      </c>
      <c r="B44" s="712" t="s">
        <v>571</v>
      </c>
      <c r="C44" s="713">
        <v>0</v>
      </c>
      <c r="D44" s="713">
        <v>0</v>
      </c>
      <c r="E44" s="713"/>
      <c r="F44" s="713">
        <v>0.36430000000000001</v>
      </c>
      <c r="G44" s="713">
        <v>0</v>
      </c>
      <c r="H44" s="713">
        <v>0.36430000000000001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592</v>
      </c>
      <c r="B45" s="712" t="s">
        <v>594</v>
      </c>
      <c r="C45" s="713">
        <v>0</v>
      </c>
      <c r="D45" s="713">
        <v>0</v>
      </c>
      <c r="E45" s="713"/>
      <c r="F45" s="713">
        <v>0.36430000000000001</v>
      </c>
      <c r="G45" s="713">
        <v>0</v>
      </c>
      <c r="H45" s="713">
        <v>0.36430000000000001</v>
      </c>
      <c r="I45" s="714" t="s">
        <v>329</v>
      </c>
      <c r="J45" s="715" t="s">
        <v>584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585</v>
      </c>
    </row>
    <row r="47" spans="1:10" ht="14.45" customHeight="1" x14ac:dyDescent="0.2">
      <c r="A47" s="711" t="s">
        <v>595</v>
      </c>
      <c r="B47" s="712" t="s">
        <v>596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595</v>
      </c>
      <c r="B48" s="712" t="s">
        <v>571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595</v>
      </c>
      <c r="B49" s="712" t="s">
        <v>597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584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585</v>
      </c>
    </row>
    <row r="51" spans="1:10" ht="14.45" customHeight="1" x14ac:dyDescent="0.2">
      <c r="A51" s="711" t="s">
        <v>569</v>
      </c>
      <c r="B51" s="712" t="s">
        <v>579</v>
      </c>
      <c r="C51" s="713">
        <v>445.36458000000005</v>
      </c>
      <c r="D51" s="713">
        <v>524.60236999999995</v>
      </c>
      <c r="E51" s="713"/>
      <c r="F51" s="713">
        <v>572.08881999999983</v>
      </c>
      <c r="G51" s="713">
        <v>0</v>
      </c>
      <c r="H51" s="713">
        <v>572.08881999999983</v>
      </c>
      <c r="I51" s="714" t="s">
        <v>329</v>
      </c>
      <c r="J51" s="715" t="s">
        <v>580</v>
      </c>
    </row>
  </sheetData>
  <mergeCells count="3">
    <mergeCell ref="F3:I3"/>
    <mergeCell ref="C4:D4"/>
    <mergeCell ref="A1:I1"/>
  </mergeCells>
  <conditionalFormatting sqref="F15 F5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1">
    <cfRule type="expression" dxfId="66" priority="5">
      <formula>$H16&gt;0</formula>
    </cfRule>
  </conditionalFormatting>
  <conditionalFormatting sqref="A16:A51">
    <cfRule type="expression" dxfId="65" priority="2">
      <formula>AND($J16&lt;&gt;"mezeraKL",$J16&lt;&gt;"")</formula>
    </cfRule>
  </conditionalFormatting>
  <conditionalFormatting sqref="I16:I51">
    <cfRule type="expression" dxfId="64" priority="6">
      <formula>$I16&gt;1</formula>
    </cfRule>
  </conditionalFormatting>
  <conditionalFormatting sqref="B16:B51">
    <cfRule type="expression" dxfId="63" priority="1">
      <formula>OR($J16="NS",$J16="SumaNS",$J16="Účet")</formula>
    </cfRule>
  </conditionalFormatting>
  <conditionalFormatting sqref="A16:D51 F16:I51">
    <cfRule type="expression" dxfId="62" priority="8">
      <formula>AND($J16&lt;&gt;"",$J16&lt;&gt;"mezeraKL")</formula>
    </cfRule>
  </conditionalFormatting>
  <conditionalFormatting sqref="B16:D51 F16:I5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60" priority="4">
      <formula>OR($J16="SumaNS",$J16="NS")</formula>
    </cfRule>
  </conditionalFormatting>
  <hyperlinks>
    <hyperlink ref="A2" location="Obsah!A1" display="Zpět na Obsah  KL 01  1.-4.měsíc" xr:uid="{DD22A540-D7DA-4730-992B-056118AD466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169.00417419376203</v>
      </c>
      <c r="M3" s="203">
        <f>SUBTOTAL(9,M5:M1048576)</f>
        <v>2625.4799999999996</v>
      </c>
      <c r="N3" s="204">
        <f>SUBTOTAL(9,N5:N1048576)</f>
        <v>443717.07926223829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569</v>
      </c>
      <c r="B5" s="723" t="s">
        <v>570</v>
      </c>
      <c r="C5" s="724" t="s">
        <v>595</v>
      </c>
      <c r="D5" s="725" t="s">
        <v>596</v>
      </c>
      <c r="E5" s="726">
        <v>50113001</v>
      </c>
      <c r="F5" s="725" t="s">
        <v>598</v>
      </c>
      <c r="G5" s="724" t="s">
        <v>599</v>
      </c>
      <c r="H5" s="724">
        <v>175868</v>
      </c>
      <c r="I5" s="724">
        <v>75868</v>
      </c>
      <c r="J5" s="724" t="s">
        <v>600</v>
      </c>
      <c r="K5" s="724" t="s">
        <v>601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569</v>
      </c>
      <c r="B6" s="730" t="s">
        <v>570</v>
      </c>
      <c r="C6" s="731" t="s">
        <v>581</v>
      </c>
      <c r="D6" s="732" t="s">
        <v>582</v>
      </c>
      <c r="E6" s="733">
        <v>50113001</v>
      </c>
      <c r="F6" s="732" t="s">
        <v>598</v>
      </c>
      <c r="G6" s="731" t="s">
        <v>599</v>
      </c>
      <c r="H6" s="731">
        <v>100362</v>
      </c>
      <c r="I6" s="731">
        <v>362</v>
      </c>
      <c r="J6" s="731" t="s">
        <v>602</v>
      </c>
      <c r="K6" s="731" t="s">
        <v>603</v>
      </c>
      <c r="L6" s="734">
        <v>72.75333333333333</v>
      </c>
      <c r="M6" s="734">
        <v>6</v>
      </c>
      <c r="N6" s="735">
        <v>436.52</v>
      </c>
    </row>
    <row r="7" spans="1:14" ht="14.45" customHeight="1" x14ac:dyDescent="0.2">
      <c r="A7" s="729" t="s">
        <v>569</v>
      </c>
      <c r="B7" s="730" t="s">
        <v>570</v>
      </c>
      <c r="C7" s="731" t="s">
        <v>581</v>
      </c>
      <c r="D7" s="732" t="s">
        <v>582</v>
      </c>
      <c r="E7" s="733">
        <v>50113001</v>
      </c>
      <c r="F7" s="732" t="s">
        <v>598</v>
      </c>
      <c r="G7" s="731" t="s">
        <v>599</v>
      </c>
      <c r="H7" s="731">
        <v>845008</v>
      </c>
      <c r="I7" s="731">
        <v>107806</v>
      </c>
      <c r="J7" s="731" t="s">
        <v>604</v>
      </c>
      <c r="K7" s="731" t="s">
        <v>605</v>
      </c>
      <c r="L7" s="734">
        <v>70.77</v>
      </c>
      <c r="M7" s="734">
        <v>25</v>
      </c>
      <c r="N7" s="735">
        <v>1769.2499999999998</v>
      </c>
    </row>
    <row r="8" spans="1:14" ht="14.45" customHeight="1" x14ac:dyDescent="0.2">
      <c r="A8" s="729" t="s">
        <v>569</v>
      </c>
      <c r="B8" s="730" t="s">
        <v>570</v>
      </c>
      <c r="C8" s="731" t="s">
        <v>581</v>
      </c>
      <c r="D8" s="732" t="s">
        <v>582</v>
      </c>
      <c r="E8" s="733">
        <v>50113001</v>
      </c>
      <c r="F8" s="732" t="s">
        <v>598</v>
      </c>
      <c r="G8" s="731" t="s">
        <v>606</v>
      </c>
      <c r="H8" s="731">
        <v>102945</v>
      </c>
      <c r="I8" s="731">
        <v>2945</v>
      </c>
      <c r="J8" s="731" t="s">
        <v>607</v>
      </c>
      <c r="K8" s="731" t="s">
        <v>608</v>
      </c>
      <c r="L8" s="734">
        <v>8.6999999999999957</v>
      </c>
      <c r="M8" s="734">
        <v>1</v>
      </c>
      <c r="N8" s="735">
        <v>8.6999999999999957</v>
      </c>
    </row>
    <row r="9" spans="1:14" ht="14.45" customHeight="1" x14ac:dyDescent="0.2">
      <c r="A9" s="729" t="s">
        <v>569</v>
      </c>
      <c r="B9" s="730" t="s">
        <v>570</v>
      </c>
      <c r="C9" s="731" t="s">
        <v>581</v>
      </c>
      <c r="D9" s="732" t="s">
        <v>582</v>
      </c>
      <c r="E9" s="733">
        <v>50113001</v>
      </c>
      <c r="F9" s="732" t="s">
        <v>598</v>
      </c>
      <c r="G9" s="731" t="s">
        <v>599</v>
      </c>
      <c r="H9" s="731">
        <v>121887</v>
      </c>
      <c r="I9" s="731">
        <v>21887</v>
      </c>
      <c r="J9" s="731" t="s">
        <v>609</v>
      </c>
      <c r="K9" s="731" t="s">
        <v>610</v>
      </c>
      <c r="L9" s="734">
        <v>45.2</v>
      </c>
      <c r="M9" s="734">
        <v>1</v>
      </c>
      <c r="N9" s="735">
        <v>45.2</v>
      </c>
    </row>
    <row r="10" spans="1:14" ht="14.45" customHeight="1" x14ac:dyDescent="0.2">
      <c r="A10" s="729" t="s">
        <v>569</v>
      </c>
      <c r="B10" s="730" t="s">
        <v>570</v>
      </c>
      <c r="C10" s="731" t="s">
        <v>581</v>
      </c>
      <c r="D10" s="732" t="s">
        <v>582</v>
      </c>
      <c r="E10" s="733">
        <v>50113001</v>
      </c>
      <c r="F10" s="732" t="s">
        <v>598</v>
      </c>
      <c r="G10" s="731" t="s">
        <v>599</v>
      </c>
      <c r="H10" s="731">
        <v>176954</v>
      </c>
      <c r="I10" s="731">
        <v>176954</v>
      </c>
      <c r="J10" s="731" t="s">
        <v>611</v>
      </c>
      <c r="K10" s="731" t="s">
        <v>612</v>
      </c>
      <c r="L10" s="734">
        <v>94.628000000000014</v>
      </c>
      <c r="M10" s="734">
        <v>5</v>
      </c>
      <c r="N10" s="735">
        <v>473.14000000000004</v>
      </c>
    </row>
    <row r="11" spans="1:14" ht="14.45" customHeight="1" x14ac:dyDescent="0.2">
      <c r="A11" s="729" t="s">
        <v>569</v>
      </c>
      <c r="B11" s="730" t="s">
        <v>570</v>
      </c>
      <c r="C11" s="731" t="s">
        <v>581</v>
      </c>
      <c r="D11" s="732" t="s">
        <v>582</v>
      </c>
      <c r="E11" s="733">
        <v>50113001</v>
      </c>
      <c r="F11" s="732" t="s">
        <v>598</v>
      </c>
      <c r="G11" s="731" t="s">
        <v>599</v>
      </c>
      <c r="H11" s="731">
        <v>136505</v>
      </c>
      <c r="I11" s="731">
        <v>136505</v>
      </c>
      <c r="J11" s="731" t="s">
        <v>613</v>
      </c>
      <c r="K11" s="731" t="s">
        <v>614</v>
      </c>
      <c r="L11" s="734">
        <v>50.945</v>
      </c>
      <c r="M11" s="734">
        <v>2</v>
      </c>
      <c r="N11" s="735">
        <v>101.89</v>
      </c>
    </row>
    <row r="12" spans="1:14" ht="14.45" customHeight="1" x14ac:dyDescent="0.2">
      <c r="A12" s="729" t="s">
        <v>569</v>
      </c>
      <c r="B12" s="730" t="s">
        <v>570</v>
      </c>
      <c r="C12" s="731" t="s">
        <v>581</v>
      </c>
      <c r="D12" s="732" t="s">
        <v>582</v>
      </c>
      <c r="E12" s="733">
        <v>50113001</v>
      </c>
      <c r="F12" s="732" t="s">
        <v>598</v>
      </c>
      <c r="G12" s="731" t="s">
        <v>599</v>
      </c>
      <c r="H12" s="731">
        <v>167547</v>
      </c>
      <c r="I12" s="731">
        <v>67547</v>
      </c>
      <c r="J12" s="731" t="s">
        <v>615</v>
      </c>
      <c r="K12" s="731" t="s">
        <v>616</v>
      </c>
      <c r="L12" s="734">
        <v>47.08</v>
      </c>
      <c r="M12" s="734">
        <v>58</v>
      </c>
      <c r="N12" s="735">
        <v>2730.64</v>
      </c>
    </row>
    <row r="13" spans="1:14" ht="14.45" customHeight="1" x14ac:dyDescent="0.2">
      <c r="A13" s="729" t="s">
        <v>569</v>
      </c>
      <c r="B13" s="730" t="s">
        <v>570</v>
      </c>
      <c r="C13" s="731" t="s">
        <v>581</v>
      </c>
      <c r="D13" s="732" t="s">
        <v>582</v>
      </c>
      <c r="E13" s="733">
        <v>50113001</v>
      </c>
      <c r="F13" s="732" t="s">
        <v>598</v>
      </c>
      <c r="G13" s="731" t="s">
        <v>606</v>
      </c>
      <c r="H13" s="731">
        <v>127272</v>
      </c>
      <c r="I13" s="731">
        <v>127272</v>
      </c>
      <c r="J13" s="731" t="s">
        <v>617</v>
      </c>
      <c r="K13" s="731" t="s">
        <v>618</v>
      </c>
      <c r="L13" s="734">
        <v>49.04</v>
      </c>
      <c r="M13" s="734">
        <v>1</v>
      </c>
      <c r="N13" s="735">
        <v>49.04</v>
      </c>
    </row>
    <row r="14" spans="1:14" ht="14.45" customHeight="1" x14ac:dyDescent="0.2">
      <c r="A14" s="729" t="s">
        <v>569</v>
      </c>
      <c r="B14" s="730" t="s">
        <v>570</v>
      </c>
      <c r="C14" s="731" t="s">
        <v>581</v>
      </c>
      <c r="D14" s="732" t="s">
        <v>582</v>
      </c>
      <c r="E14" s="733">
        <v>50113001</v>
      </c>
      <c r="F14" s="732" t="s">
        <v>598</v>
      </c>
      <c r="G14" s="731" t="s">
        <v>599</v>
      </c>
      <c r="H14" s="731">
        <v>194916</v>
      </c>
      <c r="I14" s="731">
        <v>94916</v>
      </c>
      <c r="J14" s="731" t="s">
        <v>619</v>
      </c>
      <c r="K14" s="731" t="s">
        <v>620</v>
      </c>
      <c r="L14" s="734">
        <v>83.8</v>
      </c>
      <c r="M14" s="734">
        <v>4</v>
      </c>
      <c r="N14" s="735">
        <v>335.2</v>
      </c>
    </row>
    <row r="15" spans="1:14" ht="14.45" customHeight="1" x14ac:dyDescent="0.2">
      <c r="A15" s="729" t="s">
        <v>569</v>
      </c>
      <c r="B15" s="730" t="s">
        <v>570</v>
      </c>
      <c r="C15" s="731" t="s">
        <v>581</v>
      </c>
      <c r="D15" s="732" t="s">
        <v>582</v>
      </c>
      <c r="E15" s="733">
        <v>50113001</v>
      </c>
      <c r="F15" s="732" t="s">
        <v>598</v>
      </c>
      <c r="G15" s="731" t="s">
        <v>329</v>
      </c>
      <c r="H15" s="731">
        <v>202900</v>
      </c>
      <c r="I15" s="731">
        <v>202900</v>
      </c>
      <c r="J15" s="731" t="s">
        <v>621</v>
      </c>
      <c r="K15" s="731" t="s">
        <v>622</v>
      </c>
      <c r="L15" s="734">
        <v>33.729999999999997</v>
      </c>
      <c r="M15" s="734">
        <v>3</v>
      </c>
      <c r="N15" s="735">
        <v>101.19</v>
      </c>
    </row>
    <row r="16" spans="1:14" ht="14.45" customHeight="1" x14ac:dyDescent="0.2">
      <c r="A16" s="729" t="s">
        <v>569</v>
      </c>
      <c r="B16" s="730" t="s">
        <v>570</v>
      </c>
      <c r="C16" s="731" t="s">
        <v>581</v>
      </c>
      <c r="D16" s="732" t="s">
        <v>582</v>
      </c>
      <c r="E16" s="733">
        <v>50113001</v>
      </c>
      <c r="F16" s="732" t="s">
        <v>598</v>
      </c>
      <c r="G16" s="731" t="s">
        <v>606</v>
      </c>
      <c r="H16" s="731">
        <v>396270</v>
      </c>
      <c r="I16" s="731">
        <v>43950</v>
      </c>
      <c r="J16" s="731" t="s">
        <v>623</v>
      </c>
      <c r="K16" s="731" t="s">
        <v>329</v>
      </c>
      <c r="L16" s="734">
        <v>33.729999999999997</v>
      </c>
      <c r="M16" s="734">
        <v>3</v>
      </c>
      <c r="N16" s="735">
        <v>101.19</v>
      </c>
    </row>
    <row r="17" spans="1:14" ht="14.45" customHeight="1" x14ac:dyDescent="0.2">
      <c r="A17" s="729" t="s">
        <v>569</v>
      </c>
      <c r="B17" s="730" t="s">
        <v>570</v>
      </c>
      <c r="C17" s="731" t="s">
        <v>581</v>
      </c>
      <c r="D17" s="732" t="s">
        <v>582</v>
      </c>
      <c r="E17" s="733">
        <v>50113001</v>
      </c>
      <c r="F17" s="732" t="s">
        <v>598</v>
      </c>
      <c r="G17" s="731" t="s">
        <v>599</v>
      </c>
      <c r="H17" s="731">
        <v>235897</v>
      </c>
      <c r="I17" s="731">
        <v>235897</v>
      </c>
      <c r="J17" s="731" t="s">
        <v>624</v>
      </c>
      <c r="K17" s="731" t="s">
        <v>625</v>
      </c>
      <c r="L17" s="734">
        <v>69.63</v>
      </c>
      <c r="M17" s="734">
        <v>2</v>
      </c>
      <c r="N17" s="735">
        <v>139.26</v>
      </c>
    </row>
    <row r="18" spans="1:14" ht="14.45" customHeight="1" x14ac:dyDescent="0.2">
      <c r="A18" s="729" t="s">
        <v>569</v>
      </c>
      <c r="B18" s="730" t="s">
        <v>570</v>
      </c>
      <c r="C18" s="731" t="s">
        <v>581</v>
      </c>
      <c r="D18" s="732" t="s">
        <v>582</v>
      </c>
      <c r="E18" s="733">
        <v>50113001</v>
      </c>
      <c r="F18" s="732" t="s">
        <v>598</v>
      </c>
      <c r="G18" s="731" t="s">
        <v>599</v>
      </c>
      <c r="H18" s="731">
        <v>196303</v>
      </c>
      <c r="I18" s="731">
        <v>96303</v>
      </c>
      <c r="J18" s="731" t="s">
        <v>626</v>
      </c>
      <c r="K18" s="731" t="s">
        <v>627</v>
      </c>
      <c r="L18" s="734">
        <v>65.099999999999966</v>
      </c>
      <c r="M18" s="734">
        <v>1</v>
      </c>
      <c r="N18" s="735">
        <v>65.099999999999966</v>
      </c>
    </row>
    <row r="19" spans="1:14" ht="14.45" customHeight="1" x14ac:dyDescent="0.2">
      <c r="A19" s="729" t="s">
        <v>569</v>
      </c>
      <c r="B19" s="730" t="s">
        <v>570</v>
      </c>
      <c r="C19" s="731" t="s">
        <v>581</v>
      </c>
      <c r="D19" s="732" t="s">
        <v>582</v>
      </c>
      <c r="E19" s="733">
        <v>50113001</v>
      </c>
      <c r="F19" s="732" t="s">
        <v>598</v>
      </c>
      <c r="G19" s="731" t="s">
        <v>599</v>
      </c>
      <c r="H19" s="731">
        <v>112892</v>
      </c>
      <c r="I19" s="731">
        <v>12892</v>
      </c>
      <c r="J19" s="731" t="s">
        <v>628</v>
      </c>
      <c r="K19" s="731" t="s">
        <v>629</v>
      </c>
      <c r="L19" s="734">
        <v>104.21</v>
      </c>
      <c r="M19" s="734">
        <v>50</v>
      </c>
      <c r="N19" s="735">
        <v>5210.5</v>
      </c>
    </row>
    <row r="20" spans="1:14" ht="14.45" customHeight="1" x14ac:dyDescent="0.2">
      <c r="A20" s="729" t="s">
        <v>569</v>
      </c>
      <c r="B20" s="730" t="s">
        <v>570</v>
      </c>
      <c r="C20" s="731" t="s">
        <v>581</v>
      </c>
      <c r="D20" s="732" t="s">
        <v>582</v>
      </c>
      <c r="E20" s="733">
        <v>50113001</v>
      </c>
      <c r="F20" s="732" t="s">
        <v>598</v>
      </c>
      <c r="G20" s="731" t="s">
        <v>599</v>
      </c>
      <c r="H20" s="731">
        <v>112895</v>
      </c>
      <c r="I20" s="731">
        <v>12895</v>
      </c>
      <c r="J20" s="731" t="s">
        <v>628</v>
      </c>
      <c r="K20" s="731" t="s">
        <v>630</v>
      </c>
      <c r="L20" s="734">
        <v>106.46</v>
      </c>
      <c r="M20" s="734">
        <v>2</v>
      </c>
      <c r="N20" s="735">
        <v>212.92</v>
      </c>
    </row>
    <row r="21" spans="1:14" ht="14.45" customHeight="1" x14ac:dyDescent="0.2">
      <c r="A21" s="729" t="s">
        <v>569</v>
      </c>
      <c r="B21" s="730" t="s">
        <v>570</v>
      </c>
      <c r="C21" s="731" t="s">
        <v>581</v>
      </c>
      <c r="D21" s="732" t="s">
        <v>582</v>
      </c>
      <c r="E21" s="733">
        <v>50113001</v>
      </c>
      <c r="F21" s="732" t="s">
        <v>598</v>
      </c>
      <c r="G21" s="731" t="s">
        <v>599</v>
      </c>
      <c r="H21" s="731">
        <v>844257</v>
      </c>
      <c r="I21" s="731">
        <v>29816</v>
      </c>
      <c r="J21" s="731" t="s">
        <v>631</v>
      </c>
      <c r="K21" s="731" t="s">
        <v>329</v>
      </c>
      <c r="L21" s="734">
        <v>177.45999999999998</v>
      </c>
      <c r="M21" s="734">
        <v>1</v>
      </c>
      <c r="N21" s="735">
        <v>177.45999999999998</v>
      </c>
    </row>
    <row r="22" spans="1:14" ht="14.45" customHeight="1" x14ac:dyDescent="0.2">
      <c r="A22" s="729" t="s">
        <v>569</v>
      </c>
      <c r="B22" s="730" t="s">
        <v>570</v>
      </c>
      <c r="C22" s="731" t="s">
        <v>581</v>
      </c>
      <c r="D22" s="732" t="s">
        <v>582</v>
      </c>
      <c r="E22" s="733">
        <v>50113001</v>
      </c>
      <c r="F22" s="732" t="s">
        <v>598</v>
      </c>
      <c r="G22" s="731" t="s">
        <v>599</v>
      </c>
      <c r="H22" s="731">
        <v>176496</v>
      </c>
      <c r="I22" s="731">
        <v>76496</v>
      </c>
      <c r="J22" s="731" t="s">
        <v>632</v>
      </c>
      <c r="K22" s="731" t="s">
        <v>633</v>
      </c>
      <c r="L22" s="734">
        <v>125.43</v>
      </c>
      <c r="M22" s="734">
        <v>1</v>
      </c>
      <c r="N22" s="735">
        <v>125.43</v>
      </c>
    </row>
    <row r="23" spans="1:14" ht="14.45" customHeight="1" x14ac:dyDescent="0.2">
      <c r="A23" s="729" t="s">
        <v>569</v>
      </c>
      <c r="B23" s="730" t="s">
        <v>570</v>
      </c>
      <c r="C23" s="731" t="s">
        <v>581</v>
      </c>
      <c r="D23" s="732" t="s">
        <v>582</v>
      </c>
      <c r="E23" s="733">
        <v>50113001</v>
      </c>
      <c r="F23" s="732" t="s">
        <v>598</v>
      </c>
      <c r="G23" s="731" t="s">
        <v>599</v>
      </c>
      <c r="H23" s="731">
        <v>162320</v>
      </c>
      <c r="I23" s="731">
        <v>62320</v>
      </c>
      <c r="J23" s="731" t="s">
        <v>634</v>
      </c>
      <c r="K23" s="731" t="s">
        <v>635</v>
      </c>
      <c r="L23" s="734">
        <v>80.856363636363625</v>
      </c>
      <c r="M23" s="734">
        <v>11</v>
      </c>
      <c r="N23" s="735">
        <v>889.41999999999985</v>
      </c>
    </row>
    <row r="24" spans="1:14" ht="14.45" customHeight="1" x14ac:dyDescent="0.2">
      <c r="A24" s="729" t="s">
        <v>569</v>
      </c>
      <c r="B24" s="730" t="s">
        <v>570</v>
      </c>
      <c r="C24" s="731" t="s">
        <v>581</v>
      </c>
      <c r="D24" s="732" t="s">
        <v>582</v>
      </c>
      <c r="E24" s="733">
        <v>50113001</v>
      </c>
      <c r="F24" s="732" t="s">
        <v>598</v>
      </c>
      <c r="G24" s="731" t="s">
        <v>599</v>
      </c>
      <c r="H24" s="731">
        <v>162316</v>
      </c>
      <c r="I24" s="731">
        <v>62316</v>
      </c>
      <c r="J24" s="731" t="s">
        <v>636</v>
      </c>
      <c r="K24" s="731" t="s">
        <v>637</v>
      </c>
      <c r="L24" s="734">
        <v>163.34</v>
      </c>
      <c r="M24" s="734">
        <v>6</v>
      </c>
      <c r="N24" s="735">
        <v>980.04</v>
      </c>
    </row>
    <row r="25" spans="1:14" ht="14.45" customHeight="1" x14ac:dyDescent="0.2">
      <c r="A25" s="729" t="s">
        <v>569</v>
      </c>
      <c r="B25" s="730" t="s">
        <v>570</v>
      </c>
      <c r="C25" s="731" t="s">
        <v>581</v>
      </c>
      <c r="D25" s="732" t="s">
        <v>582</v>
      </c>
      <c r="E25" s="733">
        <v>50113001</v>
      </c>
      <c r="F25" s="732" t="s">
        <v>598</v>
      </c>
      <c r="G25" s="731" t="s">
        <v>606</v>
      </c>
      <c r="H25" s="731">
        <v>231701</v>
      </c>
      <c r="I25" s="731">
        <v>231701</v>
      </c>
      <c r="J25" s="731" t="s">
        <v>638</v>
      </c>
      <c r="K25" s="731" t="s">
        <v>639</v>
      </c>
      <c r="L25" s="734">
        <v>93.779999999999973</v>
      </c>
      <c r="M25" s="734">
        <v>1</v>
      </c>
      <c r="N25" s="735">
        <v>93.779999999999973</v>
      </c>
    </row>
    <row r="26" spans="1:14" ht="14.45" customHeight="1" x14ac:dyDescent="0.2">
      <c r="A26" s="729" t="s">
        <v>569</v>
      </c>
      <c r="B26" s="730" t="s">
        <v>570</v>
      </c>
      <c r="C26" s="731" t="s">
        <v>581</v>
      </c>
      <c r="D26" s="732" t="s">
        <v>582</v>
      </c>
      <c r="E26" s="733">
        <v>50113001</v>
      </c>
      <c r="F26" s="732" t="s">
        <v>598</v>
      </c>
      <c r="G26" s="731" t="s">
        <v>606</v>
      </c>
      <c r="H26" s="731">
        <v>231697</v>
      </c>
      <c r="I26" s="731">
        <v>231697</v>
      </c>
      <c r="J26" s="731" t="s">
        <v>638</v>
      </c>
      <c r="K26" s="731" t="s">
        <v>640</v>
      </c>
      <c r="L26" s="734">
        <v>72.260000000000005</v>
      </c>
      <c r="M26" s="734">
        <v>1</v>
      </c>
      <c r="N26" s="735">
        <v>72.260000000000005</v>
      </c>
    </row>
    <row r="27" spans="1:14" ht="14.45" customHeight="1" x14ac:dyDescent="0.2">
      <c r="A27" s="729" t="s">
        <v>569</v>
      </c>
      <c r="B27" s="730" t="s">
        <v>570</v>
      </c>
      <c r="C27" s="731" t="s">
        <v>581</v>
      </c>
      <c r="D27" s="732" t="s">
        <v>582</v>
      </c>
      <c r="E27" s="733">
        <v>50113001</v>
      </c>
      <c r="F27" s="732" t="s">
        <v>598</v>
      </c>
      <c r="G27" s="731" t="s">
        <v>606</v>
      </c>
      <c r="H27" s="731">
        <v>231691</v>
      </c>
      <c r="I27" s="731">
        <v>231691</v>
      </c>
      <c r="J27" s="731" t="s">
        <v>641</v>
      </c>
      <c r="K27" s="731" t="s">
        <v>642</v>
      </c>
      <c r="L27" s="734">
        <v>101.64</v>
      </c>
      <c r="M27" s="734">
        <v>1</v>
      </c>
      <c r="N27" s="735">
        <v>101.64</v>
      </c>
    </row>
    <row r="28" spans="1:14" ht="14.45" customHeight="1" x14ac:dyDescent="0.2">
      <c r="A28" s="729" t="s">
        <v>569</v>
      </c>
      <c r="B28" s="730" t="s">
        <v>570</v>
      </c>
      <c r="C28" s="731" t="s">
        <v>581</v>
      </c>
      <c r="D28" s="732" t="s">
        <v>582</v>
      </c>
      <c r="E28" s="733">
        <v>50113001</v>
      </c>
      <c r="F28" s="732" t="s">
        <v>598</v>
      </c>
      <c r="G28" s="731" t="s">
        <v>606</v>
      </c>
      <c r="H28" s="731">
        <v>229648</v>
      </c>
      <c r="I28" s="731">
        <v>229648</v>
      </c>
      <c r="J28" s="731" t="s">
        <v>643</v>
      </c>
      <c r="K28" s="731" t="s">
        <v>644</v>
      </c>
      <c r="L28" s="734">
        <v>95.13</v>
      </c>
      <c r="M28" s="734">
        <v>1</v>
      </c>
      <c r="N28" s="735">
        <v>95.13</v>
      </c>
    </row>
    <row r="29" spans="1:14" ht="14.45" customHeight="1" x14ac:dyDescent="0.2">
      <c r="A29" s="729" t="s">
        <v>569</v>
      </c>
      <c r="B29" s="730" t="s">
        <v>570</v>
      </c>
      <c r="C29" s="731" t="s">
        <v>581</v>
      </c>
      <c r="D29" s="732" t="s">
        <v>582</v>
      </c>
      <c r="E29" s="733">
        <v>50113001</v>
      </c>
      <c r="F29" s="732" t="s">
        <v>598</v>
      </c>
      <c r="G29" s="731" t="s">
        <v>329</v>
      </c>
      <c r="H29" s="731">
        <v>229644</v>
      </c>
      <c r="I29" s="731">
        <v>229644</v>
      </c>
      <c r="J29" s="731" t="s">
        <v>645</v>
      </c>
      <c r="K29" s="731" t="s">
        <v>646</v>
      </c>
      <c r="L29" s="734">
        <v>69.78</v>
      </c>
      <c r="M29" s="734">
        <v>1</v>
      </c>
      <c r="N29" s="735">
        <v>69.78</v>
      </c>
    </row>
    <row r="30" spans="1:14" ht="14.45" customHeight="1" x14ac:dyDescent="0.2">
      <c r="A30" s="729" t="s">
        <v>569</v>
      </c>
      <c r="B30" s="730" t="s">
        <v>570</v>
      </c>
      <c r="C30" s="731" t="s">
        <v>581</v>
      </c>
      <c r="D30" s="732" t="s">
        <v>582</v>
      </c>
      <c r="E30" s="733">
        <v>50113001</v>
      </c>
      <c r="F30" s="732" t="s">
        <v>598</v>
      </c>
      <c r="G30" s="731" t="s">
        <v>599</v>
      </c>
      <c r="H30" s="731">
        <v>191730</v>
      </c>
      <c r="I30" s="731">
        <v>191730</v>
      </c>
      <c r="J30" s="731" t="s">
        <v>647</v>
      </c>
      <c r="K30" s="731" t="s">
        <v>648</v>
      </c>
      <c r="L30" s="734">
        <v>169.51</v>
      </c>
      <c r="M30" s="734">
        <v>1</v>
      </c>
      <c r="N30" s="735">
        <v>169.51</v>
      </c>
    </row>
    <row r="31" spans="1:14" ht="14.45" customHeight="1" x14ac:dyDescent="0.2">
      <c r="A31" s="729" t="s">
        <v>569</v>
      </c>
      <c r="B31" s="730" t="s">
        <v>570</v>
      </c>
      <c r="C31" s="731" t="s">
        <v>581</v>
      </c>
      <c r="D31" s="732" t="s">
        <v>582</v>
      </c>
      <c r="E31" s="733">
        <v>50113001</v>
      </c>
      <c r="F31" s="732" t="s">
        <v>598</v>
      </c>
      <c r="G31" s="731" t="s">
        <v>599</v>
      </c>
      <c r="H31" s="731">
        <v>993603</v>
      </c>
      <c r="I31" s="731">
        <v>0</v>
      </c>
      <c r="J31" s="731" t="s">
        <v>649</v>
      </c>
      <c r="K31" s="731" t="s">
        <v>329</v>
      </c>
      <c r="L31" s="734">
        <v>238.03</v>
      </c>
      <c r="M31" s="734">
        <v>7</v>
      </c>
      <c r="N31" s="735">
        <v>1666.21</v>
      </c>
    </row>
    <row r="32" spans="1:14" ht="14.45" customHeight="1" x14ac:dyDescent="0.2">
      <c r="A32" s="729" t="s">
        <v>569</v>
      </c>
      <c r="B32" s="730" t="s">
        <v>570</v>
      </c>
      <c r="C32" s="731" t="s">
        <v>581</v>
      </c>
      <c r="D32" s="732" t="s">
        <v>582</v>
      </c>
      <c r="E32" s="733">
        <v>50113001</v>
      </c>
      <c r="F32" s="732" t="s">
        <v>598</v>
      </c>
      <c r="G32" s="731" t="s">
        <v>606</v>
      </c>
      <c r="H32" s="731">
        <v>233579</v>
      </c>
      <c r="I32" s="731">
        <v>233579</v>
      </c>
      <c r="J32" s="731" t="s">
        <v>650</v>
      </c>
      <c r="K32" s="731" t="s">
        <v>651</v>
      </c>
      <c r="L32" s="734">
        <v>26.11</v>
      </c>
      <c r="M32" s="734">
        <v>1</v>
      </c>
      <c r="N32" s="735">
        <v>26.11</v>
      </c>
    </row>
    <row r="33" spans="1:14" ht="14.45" customHeight="1" x14ac:dyDescent="0.2">
      <c r="A33" s="729" t="s">
        <v>569</v>
      </c>
      <c r="B33" s="730" t="s">
        <v>570</v>
      </c>
      <c r="C33" s="731" t="s">
        <v>581</v>
      </c>
      <c r="D33" s="732" t="s">
        <v>582</v>
      </c>
      <c r="E33" s="733">
        <v>50113001</v>
      </c>
      <c r="F33" s="732" t="s">
        <v>598</v>
      </c>
      <c r="G33" s="731" t="s">
        <v>599</v>
      </c>
      <c r="H33" s="731">
        <v>116319</v>
      </c>
      <c r="I33" s="731">
        <v>16319</v>
      </c>
      <c r="J33" s="731" t="s">
        <v>652</v>
      </c>
      <c r="K33" s="731" t="s">
        <v>653</v>
      </c>
      <c r="L33" s="734">
        <v>47.769999999999996</v>
      </c>
      <c r="M33" s="734">
        <v>2</v>
      </c>
      <c r="N33" s="735">
        <v>95.539999999999992</v>
      </c>
    </row>
    <row r="34" spans="1:14" ht="14.45" customHeight="1" x14ac:dyDescent="0.2">
      <c r="A34" s="729" t="s">
        <v>569</v>
      </c>
      <c r="B34" s="730" t="s">
        <v>570</v>
      </c>
      <c r="C34" s="731" t="s">
        <v>581</v>
      </c>
      <c r="D34" s="732" t="s">
        <v>582</v>
      </c>
      <c r="E34" s="733">
        <v>50113001</v>
      </c>
      <c r="F34" s="732" t="s">
        <v>598</v>
      </c>
      <c r="G34" s="731" t="s">
        <v>599</v>
      </c>
      <c r="H34" s="731">
        <v>850642</v>
      </c>
      <c r="I34" s="731">
        <v>169673</v>
      </c>
      <c r="J34" s="731" t="s">
        <v>654</v>
      </c>
      <c r="K34" s="731" t="s">
        <v>655</v>
      </c>
      <c r="L34" s="734">
        <v>143.43000000000004</v>
      </c>
      <c r="M34" s="734">
        <v>1</v>
      </c>
      <c r="N34" s="735">
        <v>143.43000000000004</v>
      </c>
    </row>
    <row r="35" spans="1:14" ht="14.45" customHeight="1" x14ac:dyDescent="0.2">
      <c r="A35" s="729" t="s">
        <v>569</v>
      </c>
      <c r="B35" s="730" t="s">
        <v>570</v>
      </c>
      <c r="C35" s="731" t="s">
        <v>581</v>
      </c>
      <c r="D35" s="732" t="s">
        <v>582</v>
      </c>
      <c r="E35" s="733">
        <v>50113001</v>
      </c>
      <c r="F35" s="732" t="s">
        <v>598</v>
      </c>
      <c r="G35" s="731" t="s">
        <v>599</v>
      </c>
      <c r="H35" s="731">
        <v>230415</v>
      </c>
      <c r="I35" s="731">
        <v>230415</v>
      </c>
      <c r="J35" s="731" t="s">
        <v>656</v>
      </c>
      <c r="K35" s="731" t="s">
        <v>657</v>
      </c>
      <c r="L35" s="734">
        <v>26.970000000000006</v>
      </c>
      <c r="M35" s="734">
        <v>1</v>
      </c>
      <c r="N35" s="735">
        <v>26.970000000000006</v>
      </c>
    </row>
    <row r="36" spans="1:14" ht="14.45" customHeight="1" x14ac:dyDescent="0.2">
      <c r="A36" s="729" t="s">
        <v>569</v>
      </c>
      <c r="B36" s="730" t="s">
        <v>570</v>
      </c>
      <c r="C36" s="731" t="s">
        <v>581</v>
      </c>
      <c r="D36" s="732" t="s">
        <v>582</v>
      </c>
      <c r="E36" s="733">
        <v>50113001</v>
      </c>
      <c r="F36" s="732" t="s">
        <v>598</v>
      </c>
      <c r="G36" s="731" t="s">
        <v>599</v>
      </c>
      <c r="H36" s="731">
        <v>207940</v>
      </c>
      <c r="I36" s="731">
        <v>207940</v>
      </c>
      <c r="J36" s="731" t="s">
        <v>658</v>
      </c>
      <c r="K36" s="731" t="s">
        <v>659</v>
      </c>
      <c r="L36" s="734">
        <v>72.44</v>
      </c>
      <c r="M36" s="734">
        <v>3</v>
      </c>
      <c r="N36" s="735">
        <v>217.32</v>
      </c>
    </row>
    <row r="37" spans="1:14" ht="14.45" customHeight="1" x14ac:dyDescent="0.2">
      <c r="A37" s="729" t="s">
        <v>569</v>
      </c>
      <c r="B37" s="730" t="s">
        <v>570</v>
      </c>
      <c r="C37" s="731" t="s">
        <v>581</v>
      </c>
      <c r="D37" s="732" t="s">
        <v>582</v>
      </c>
      <c r="E37" s="733">
        <v>50113001</v>
      </c>
      <c r="F37" s="732" t="s">
        <v>598</v>
      </c>
      <c r="G37" s="731" t="s">
        <v>599</v>
      </c>
      <c r="H37" s="731">
        <v>214525</v>
      </c>
      <c r="I37" s="731">
        <v>214525</v>
      </c>
      <c r="J37" s="731" t="s">
        <v>660</v>
      </c>
      <c r="K37" s="731" t="s">
        <v>661</v>
      </c>
      <c r="L37" s="734">
        <v>26.43</v>
      </c>
      <c r="M37" s="734">
        <v>7</v>
      </c>
      <c r="N37" s="735">
        <v>185.01</v>
      </c>
    </row>
    <row r="38" spans="1:14" ht="14.45" customHeight="1" x14ac:dyDescent="0.2">
      <c r="A38" s="729" t="s">
        <v>569</v>
      </c>
      <c r="B38" s="730" t="s">
        <v>570</v>
      </c>
      <c r="C38" s="731" t="s">
        <v>581</v>
      </c>
      <c r="D38" s="732" t="s">
        <v>582</v>
      </c>
      <c r="E38" s="733">
        <v>50113001</v>
      </c>
      <c r="F38" s="732" t="s">
        <v>598</v>
      </c>
      <c r="G38" s="731" t="s">
        <v>606</v>
      </c>
      <c r="H38" s="731">
        <v>214427</v>
      </c>
      <c r="I38" s="731">
        <v>214427</v>
      </c>
      <c r="J38" s="731" t="s">
        <v>662</v>
      </c>
      <c r="K38" s="731" t="s">
        <v>663</v>
      </c>
      <c r="L38" s="734">
        <v>16.572352941176472</v>
      </c>
      <c r="M38" s="734">
        <v>34</v>
      </c>
      <c r="N38" s="735">
        <v>563.46</v>
      </c>
    </row>
    <row r="39" spans="1:14" ht="14.45" customHeight="1" x14ac:dyDescent="0.2">
      <c r="A39" s="729" t="s">
        <v>569</v>
      </c>
      <c r="B39" s="730" t="s">
        <v>570</v>
      </c>
      <c r="C39" s="731" t="s">
        <v>581</v>
      </c>
      <c r="D39" s="732" t="s">
        <v>582</v>
      </c>
      <c r="E39" s="733">
        <v>50113001</v>
      </c>
      <c r="F39" s="732" t="s">
        <v>598</v>
      </c>
      <c r="G39" s="731" t="s">
        <v>599</v>
      </c>
      <c r="H39" s="731">
        <v>193105</v>
      </c>
      <c r="I39" s="731">
        <v>93105</v>
      </c>
      <c r="J39" s="731" t="s">
        <v>664</v>
      </c>
      <c r="K39" s="731" t="s">
        <v>665</v>
      </c>
      <c r="L39" s="734">
        <v>204.08999999999995</v>
      </c>
      <c r="M39" s="734">
        <v>2</v>
      </c>
      <c r="N39" s="735">
        <v>408.17999999999989</v>
      </c>
    </row>
    <row r="40" spans="1:14" ht="14.45" customHeight="1" x14ac:dyDescent="0.2">
      <c r="A40" s="729" t="s">
        <v>569</v>
      </c>
      <c r="B40" s="730" t="s">
        <v>570</v>
      </c>
      <c r="C40" s="731" t="s">
        <v>581</v>
      </c>
      <c r="D40" s="732" t="s">
        <v>582</v>
      </c>
      <c r="E40" s="733">
        <v>50113001</v>
      </c>
      <c r="F40" s="732" t="s">
        <v>598</v>
      </c>
      <c r="G40" s="731" t="s">
        <v>606</v>
      </c>
      <c r="H40" s="731">
        <v>192587</v>
      </c>
      <c r="I40" s="731">
        <v>92587</v>
      </c>
      <c r="J40" s="731" t="s">
        <v>666</v>
      </c>
      <c r="K40" s="731" t="s">
        <v>667</v>
      </c>
      <c r="L40" s="734">
        <v>58.470000000000013</v>
      </c>
      <c r="M40" s="734">
        <v>1</v>
      </c>
      <c r="N40" s="735">
        <v>58.470000000000013</v>
      </c>
    </row>
    <row r="41" spans="1:14" ht="14.45" customHeight="1" x14ac:dyDescent="0.2">
      <c r="A41" s="729" t="s">
        <v>569</v>
      </c>
      <c r="B41" s="730" t="s">
        <v>570</v>
      </c>
      <c r="C41" s="731" t="s">
        <v>581</v>
      </c>
      <c r="D41" s="732" t="s">
        <v>582</v>
      </c>
      <c r="E41" s="733">
        <v>50113001</v>
      </c>
      <c r="F41" s="732" t="s">
        <v>598</v>
      </c>
      <c r="G41" s="731" t="s">
        <v>599</v>
      </c>
      <c r="H41" s="731">
        <v>114075</v>
      </c>
      <c r="I41" s="731">
        <v>14075</v>
      </c>
      <c r="J41" s="731" t="s">
        <v>668</v>
      </c>
      <c r="K41" s="731" t="s">
        <v>669</v>
      </c>
      <c r="L41" s="734">
        <v>294.61000738705769</v>
      </c>
      <c r="M41" s="734">
        <v>3</v>
      </c>
      <c r="N41" s="735">
        <v>883.83002216117302</v>
      </c>
    </row>
    <row r="42" spans="1:14" ht="14.45" customHeight="1" x14ac:dyDescent="0.2">
      <c r="A42" s="729" t="s">
        <v>569</v>
      </c>
      <c r="B42" s="730" t="s">
        <v>570</v>
      </c>
      <c r="C42" s="731" t="s">
        <v>581</v>
      </c>
      <c r="D42" s="732" t="s">
        <v>582</v>
      </c>
      <c r="E42" s="733">
        <v>50113001</v>
      </c>
      <c r="F42" s="732" t="s">
        <v>598</v>
      </c>
      <c r="G42" s="731" t="s">
        <v>599</v>
      </c>
      <c r="H42" s="731">
        <v>197522</v>
      </c>
      <c r="I42" s="731">
        <v>97522</v>
      </c>
      <c r="J42" s="731" t="s">
        <v>668</v>
      </c>
      <c r="K42" s="731" t="s">
        <v>670</v>
      </c>
      <c r="L42" s="734">
        <v>159.01999999999998</v>
      </c>
      <c r="M42" s="734">
        <v>1</v>
      </c>
      <c r="N42" s="735">
        <v>159.01999999999998</v>
      </c>
    </row>
    <row r="43" spans="1:14" ht="14.45" customHeight="1" x14ac:dyDescent="0.2">
      <c r="A43" s="729" t="s">
        <v>569</v>
      </c>
      <c r="B43" s="730" t="s">
        <v>570</v>
      </c>
      <c r="C43" s="731" t="s">
        <v>581</v>
      </c>
      <c r="D43" s="732" t="s">
        <v>582</v>
      </c>
      <c r="E43" s="733">
        <v>50113001</v>
      </c>
      <c r="F43" s="732" t="s">
        <v>598</v>
      </c>
      <c r="G43" s="731" t="s">
        <v>599</v>
      </c>
      <c r="H43" s="731">
        <v>184090</v>
      </c>
      <c r="I43" s="731">
        <v>84090</v>
      </c>
      <c r="J43" s="731" t="s">
        <v>671</v>
      </c>
      <c r="K43" s="731" t="s">
        <v>672</v>
      </c>
      <c r="L43" s="734">
        <v>59.802857142857142</v>
      </c>
      <c r="M43" s="734">
        <v>7</v>
      </c>
      <c r="N43" s="735">
        <v>418.62</v>
      </c>
    </row>
    <row r="44" spans="1:14" ht="14.45" customHeight="1" x14ac:dyDescent="0.2">
      <c r="A44" s="729" t="s">
        <v>569</v>
      </c>
      <c r="B44" s="730" t="s">
        <v>570</v>
      </c>
      <c r="C44" s="731" t="s">
        <v>581</v>
      </c>
      <c r="D44" s="732" t="s">
        <v>582</v>
      </c>
      <c r="E44" s="733">
        <v>50113001</v>
      </c>
      <c r="F44" s="732" t="s">
        <v>598</v>
      </c>
      <c r="G44" s="731" t="s">
        <v>599</v>
      </c>
      <c r="H44" s="731">
        <v>230421</v>
      </c>
      <c r="I44" s="731">
        <v>230421</v>
      </c>
      <c r="J44" s="731" t="s">
        <v>673</v>
      </c>
      <c r="K44" s="731" t="s">
        <v>674</v>
      </c>
      <c r="L44" s="734">
        <v>76.62791666666665</v>
      </c>
      <c r="M44" s="734">
        <v>24</v>
      </c>
      <c r="N44" s="735">
        <v>1839.0699999999995</v>
      </c>
    </row>
    <row r="45" spans="1:14" ht="14.45" customHeight="1" x14ac:dyDescent="0.2">
      <c r="A45" s="729" t="s">
        <v>569</v>
      </c>
      <c r="B45" s="730" t="s">
        <v>570</v>
      </c>
      <c r="C45" s="731" t="s">
        <v>581</v>
      </c>
      <c r="D45" s="732" t="s">
        <v>582</v>
      </c>
      <c r="E45" s="733">
        <v>50113001</v>
      </c>
      <c r="F45" s="732" t="s">
        <v>598</v>
      </c>
      <c r="G45" s="731" t="s">
        <v>599</v>
      </c>
      <c r="H45" s="731">
        <v>846346</v>
      </c>
      <c r="I45" s="731">
        <v>119672</v>
      </c>
      <c r="J45" s="731" t="s">
        <v>675</v>
      </c>
      <c r="K45" s="731" t="s">
        <v>676</v>
      </c>
      <c r="L45" s="734">
        <v>120.96</v>
      </c>
      <c r="M45" s="734">
        <v>6</v>
      </c>
      <c r="N45" s="735">
        <v>725.76</v>
      </c>
    </row>
    <row r="46" spans="1:14" ht="14.45" customHeight="1" x14ac:dyDescent="0.2">
      <c r="A46" s="729" t="s">
        <v>569</v>
      </c>
      <c r="B46" s="730" t="s">
        <v>570</v>
      </c>
      <c r="C46" s="731" t="s">
        <v>581</v>
      </c>
      <c r="D46" s="732" t="s">
        <v>582</v>
      </c>
      <c r="E46" s="733">
        <v>50113001</v>
      </c>
      <c r="F46" s="732" t="s">
        <v>598</v>
      </c>
      <c r="G46" s="731" t="s">
        <v>599</v>
      </c>
      <c r="H46" s="731">
        <v>101807</v>
      </c>
      <c r="I46" s="731">
        <v>40538</v>
      </c>
      <c r="J46" s="731" t="s">
        <v>677</v>
      </c>
      <c r="K46" s="731" t="s">
        <v>678</v>
      </c>
      <c r="L46" s="734">
        <v>418.76</v>
      </c>
      <c r="M46" s="734">
        <v>1</v>
      </c>
      <c r="N46" s="735">
        <v>418.76</v>
      </c>
    </row>
    <row r="47" spans="1:14" ht="14.45" customHeight="1" x14ac:dyDescent="0.2">
      <c r="A47" s="729" t="s">
        <v>569</v>
      </c>
      <c r="B47" s="730" t="s">
        <v>570</v>
      </c>
      <c r="C47" s="731" t="s">
        <v>581</v>
      </c>
      <c r="D47" s="732" t="s">
        <v>582</v>
      </c>
      <c r="E47" s="733">
        <v>50113001</v>
      </c>
      <c r="F47" s="732" t="s">
        <v>598</v>
      </c>
      <c r="G47" s="731" t="s">
        <v>599</v>
      </c>
      <c r="H47" s="731">
        <v>117011</v>
      </c>
      <c r="I47" s="731">
        <v>17011</v>
      </c>
      <c r="J47" s="731" t="s">
        <v>679</v>
      </c>
      <c r="K47" s="731" t="s">
        <v>680</v>
      </c>
      <c r="L47" s="734">
        <v>144.86999999999998</v>
      </c>
      <c r="M47" s="734">
        <v>7</v>
      </c>
      <c r="N47" s="735">
        <v>1014.0899999999999</v>
      </c>
    </row>
    <row r="48" spans="1:14" ht="14.45" customHeight="1" x14ac:dyDescent="0.2">
      <c r="A48" s="729" t="s">
        <v>569</v>
      </c>
      <c r="B48" s="730" t="s">
        <v>570</v>
      </c>
      <c r="C48" s="731" t="s">
        <v>581</v>
      </c>
      <c r="D48" s="732" t="s">
        <v>582</v>
      </c>
      <c r="E48" s="733">
        <v>50113001</v>
      </c>
      <c r="F48" s="732" t="s">
        <v>598</v>
      </c>
      <c r="G48" s="731" t="s">
        <v>599</v>
      </c>
      <c r="H48" s="731">
        <v>241672</v>
      </c>
      <c r="I48" s="731">
        <v>241672</v>
      </c>
      <c r="J48" s="731" t="s">
        <v>681</v>
      </c>
      <c r="K48" s="731" t="s">
        <v>682</v>
      </c>
      <c r="L48" s="734">
        <v>104.29</v>
      </c>
      <c r="M48" s="734">
        <v>28</v>
      </c>
      <c r="N48" s="735">
        <v>2920.1200000000003</v>
      </c>
    </row>
    <row r="49" spans="1:14" ht="14.45" customHeight="1" x14ac:dyDescent="0.2">
      <c r="A49" s="729" t="s">
        <v>569</v>
      </c>
      <c r="B49" s="730" t="s">
        <v>570</v>
      </c>
      <c r="C49" s="731" t="s">
        <v>581</v>
      </c>
      <c r="D49" s="732" t="s">
        <v>582</v>
      </c>
      <c r="E49" s="733">
        <v>50113001</v>
      </c>
      <c r="F49" s="732" t="s">
        <v>598</v>
      </c>
      <c r="G49" s="731" t="s">
        <v>599</v>
      </c>
      <c r="H49" s="731">
        <v>102479</v>
      </c>
      <c r="I49" s="731">
        <v>2479</v>
      </c>
      <c r="J49" s="731" t="s">
        <v>683</v>
      </c>
      <c r="K49" s="731" t="s">
        <v>684</v>
      </c>
      <c r="L49" s="734">
        <v>65.265999999999991</v>
      </c>
      <c r="M49" s="734">
        <v>5</v>
      </c>
      <c r="N49" s="735">
        <v>326.32999999999993</v>
      </c>
    </row>
    <row r="50" spans="1:14" ht="14.45" customHeight="1" x14ac:dyDescent="0.2">
      <c r="A50" s="729" t="s">
        <v>569</v>
      </c>
      <c r="B50" s="730" t="s">
        <v>570</v>
      </c>
      <c r="C50" s="731" t="s">
        <v>581</v>
      </c>
      <c r="D50" s="732" t="s">
        <v>582</v>
      </c>
      <c r="E50" s="733">
        <v>50113001</v>
      </c>
      <c r="F50" s="732" t="s">
        <v>598</v>
      </c>
      <c r="G50" s="731" t="s">
        <v>606</v>
      </c>
      <c r="H50" s="731">
        <v>231007</v>
      </c>
      <c r="I50" s="731">
        <v>231007</v>
      </c>
      <c r="J50" s="731" t="s">
        <v>685</v>
      </c>
      <c r="K50" s="731" t="s">
        <v>686</v>
      </c>
      <c r="L50" s="734">
        <v>197.32</v>
      </c>
      <c r="M50" s="734">
        <v>1</v>
      </c>
      <c r="N50" s="735">
        <v>197.32</v>
      </c>
    </row>
    <row r="51" spans="1:14" ht="14.45" customHeight="1" x14ac:dyDescent="0.2">
      <c r="A51" s="729" t="s">
        <v>569</v>
      </c>
      <c r="B51" s="730" t="s">
        <v>570</v>
      </c>
      <c r="C51" s="731" t="s">
        <v>581</v>
      </c>
      <c r="D51" s="732" t="s">
        <v>582</v>
      </c>
      <c r="E51" s="733">
        <v>50113001</v>
      </c>
      <c r="F51" s="732" t="s">
        <v>598</v>
      </c>
      <c r="G51" s="731" t="s">
        <v>599</v>
      </c>
      <c r="H51" s="731">
        <v>179333</v>
      </c>
      <c r="I51" s="731">
        <v>179333</v>
      </c>
      <c r="J51" s="731" t="s">
        <v>687</v>
      </c>
      <c r="K51" s="731" t="s">
        <v>688</v>
      </c>
      <c r="L51" s="734">
        <v>224.68000000000004</v>
      </c>
      <c r="M51" s="734">
        <v>8</v>
      </c>
      <c r="N51" s="735">
        <v>1797.4400000000003</v>
      </c>
    </row>
    <row r="52" spans="1:14" ht="14.45" customHeight="1" x14ac:dyDescent="0.2">
      <c r="A52" s="729" t="s">
        <v>569</v>
      </c>
      <c r="B52" s="730" t="s">
        <v>570</v>
      </c>
      <c r="C52" s="731" t="s">
        <v>581</v>
      </c>
      <c r="D52" s="732" t="s">
        <v>582</v>
      </c>
      <c r="E52" s="733">
        <v>50113001</v>
      </c>
      <c r="F52" s="732" t="s">
        <v>598</v>
      </c>
      <c r="G52" s="731" t="s">
        <v>329</v>
      </c>
      <c r="H52" s="731">
        <v>226525</v>
      </c>
      <c r="I52" s="731">
        <v>226525</v>
      </c>
      <c r="J52" s="731" t="s">
        <v>689</v>
      </c>
      <c r="K52" s="731" t="s">
        <v>690</v>
      </c>
      <c r="L52" s="734">
        <v>132.35999999999999</v>
      </c>
      <c r="M52" s="734">
        <v>1</v>
      </c>
      <c r="N52" s="735">
        <v>132.35999999999999</v>
      </c>
    </row>
    <row r="53" spans="1:14" ht="14.45" customHeight="1" x14ac:dyDescent="0.2">
      <c r="A53" s="729" t="s">
        <v>569</v>
      </c>
      <c r="B53" s="730" t="s">
        <v>570</v>
      </c>
      <c r="C53" s="731" t="s">
        <v>581</v>
      </c>
      <c r="D53" s="732" t="s">
        <v>582</v>
      </c>
      <c r="E53" s="733">
        <v>50113001</v>
      </c>
      <c r="F53" s="732" t="s">
        <v>598</v>
      </c>
      <c r="G53" s="731" t="s">
        <v>606</v>
      </c>
      <c r="H53" s="731">
        <v>159448</v>
      </c>
      <c r="I53" s="731">
        <v>59448</v>
      </c>
      <c r="J53" s="731" t="s">
        <v>691</v>
      </c>
      <c r="K53" s="731" t="s">
        <v>692</v>
      </c>
      <c r="L53" s="734">
        <v>241.95</v>
      </c>
      <c r="M53" s="734">
        <v>1</v>
      </c>
      <c r="N53" s="735">
        <v>241.95</v>
      </c>
    </row>
    <row r="54" spans="1:14" ht="14.45" customHeight="1" x14ac:dyDescent="0.2">
      <c r="A54" s="729" t="s">
        <v>569</v>
      </c>
      <c r="B54" s="730" t="s">
        <v>570</v>
      </c>
      <c r="C54" s="731" t="s">
        <v>581</v>
      </c>
      <c r="D54" s="732" t="s">
        <v>582</v>
      </c>
      <c r="E54" s="733">
        <v>50113001</v>
      </c>
      <c r="F54" s="732" t="s">
        <v>598</v>
      </c>
      <c r="G54" s="731" t="s">
        <v>599</v>
      </c>
      <c r="H54" s="731">
        <v>207889</v>
      </c>
      <c r="I54" s="731">
        <v>207889</v>
      </c>
      <c r="J54" s="731" t="s">
        <v>693</v>
      </c>
      <c r="K54" s="731" t="s">
        <v>694</v>
      </c>
      <c r="L54" s="734">
        <v>97.220000000000013</v>
      </c>
      <c r="M54" s="734">
        <v>4</v>
      </c>
      <c r="N54" s="735">
        <v>388.88000000000005</v>
      </c>
    </row>
    <row r="55" spans="1:14" ht="14.45" customHeight="1" x14ac:dyDescent="0.2">
      <c r="A55" s="729" t="s">
        <v>569</v>
      </c>
      <c r="B55" s="730" t="s">
        <v>570</v>
      </c>
      <c r="C55" s="731" t="s">
        <v>581</v>
      </c>
      <c r="D55" s="732" t="s">
        <v>582</v>
      </c>
      <c r="E55" s="733">
        <v>50113001</v>
      </c>
      <c r="F55" s="732" t="s">
        <v>598</v>
      </c>
      <c r="G55" s="731" t="s">
        <v>599</v>
      </c>
      <c r="H55" s="731">
        <v>23987</v>
      </c>
      <c r="I55" s="731">
        <v>23987</v>
      </c>
      <c r="J55" s="731" t="s">
        <v>695</v>
      </c>
      <c r="K55" s="731" t="s">
        <v>696</v>
      </c>
      <c r="L55" s="734">
        <v>167.42</v>
      </c>
      <c r="M55" s="734">
        <v>4</v>
      </c>
      <c r="N55" s="735">
        <v>669.68</v>
      </c>
    </row>
    <row r="56" spans="1:14" ht="14.45" customHeight="1" x14ac:dyDescent="0.2">
      <c r="A56" s="729" t="s">
        <v>569</v>
      </c>
      <c r="B56" s="730" t="s">
        <v>570</v>
      </c>
      <c r="C56" s="731" t="s">
        <v>581</v>
      </c>
      <c r="D56" s="732" t="s">
        <v>582</v>
      </c>
      <c r="E56" s="733">
        <v>50113001</v>
      </c>
      <c r="F56" s="732" t="s">
        <v>598</v>
      </c>
      <c r="G56" s="731" t="s">
        <v>599</v>
      </c>
      <c r="H56" s="731">
        <v>501596</v>
      </c>
      <c r="I56" s="731">
        <v>0</v>
      </c>
      <c r="J56" s="731" t="s">
        <v>697</v>
      </c>
      <c r="K56" s="731" t="s">
        <v>698</v>
      </c>
      <c r="L56" s="734">
        <v>113.26000000000003</v>
      </c>
      <c r="M56" s="734">
        <v>1</v>
      </c>
      <c r="N56" s="735">
        <v>113.26000000000003</v>
      </c>
    </row>
    <row r="57" spans="1:14" ht="14.45" customHeight="1" x14ac:dyDescent="0.2">
      <c r="A57" s="729" t="s">
        <v>569</v>
      </c>
      <c r="B57" s="730" t="s">
        <v>570</v>
      </c>
      <c r="C57" s="731" t="s">
        <v>581</v>
      </c>
      <c r="D57" s="732" t="s">
        <v>582</v>
      </c>
      <c r="E57" s="733">
        <v>50113001</v>
      </c>
      <c r="F57" s="732" t="s">
        <v>598</v>
      </c>
      <c r="G57" s="731" t="s">
        <v>599</v>
      </c>
      <c r="H57" s="731">
        <v>187076</v>
      </c>
      <c r="I57" s="731">
        <v>87076</v>
      </c>
      <c r="J57" s="731" t="s">
        <v>699</v>
      </c>
      <c r="K57" s="731" t="s">
        <v>700</v>
      </c>
      <c r="L57" s="734">
        <v>133.6</v>
      </c>
      <c r="M57" s="734">
        <v>1</v>
      </c>
      <c r="N57" s="735">
        <v>133.6</v>
      </c>
    </row>
    <row r="58" spans="1:14" ht="14.45" customHeight="1" x14ac:dyDescent="0.2">
      <c r="A58" s="729" t="s">
        <v>569</v>
      </c>
      <c r="B58" s="730" t="s">
        <v>570</v>
      </c>
      <c r="C58" s="731" t="s">
        <v>581</v>
      </c>
      <c r="D58" s="732" t="s">
        <v>582</v>
      </c>
      <c r="E58" s="733">
        <v>50113001</v>
      </c>
      <c r="F58" s="732" t="s">
        <v>598</v>
      </c>
      <c r="G58" s="731" t="s">
        <v>599</v>
      </c>
      <c r="H58" s="731">
        <v>157586</v>
      </c>
      <c r="I58" s="731">
        <v>57586</v>
      </c>
      <c r="J58" s="731" t="s">
        <v>701</v>
      </c>
      <c r="K58" s="731" t="s">
        <v>702</v>
      </c>
      <c r="L58" s="734">
        <v>73.620000000000019</v>
      </c>
      <c r="M58" s="734">
        <v>1</v>
      </c>
      <c r="N58" s="735">
        <v>73.620000000000019</v>
      </c>
    </row>
    <row r="59" spans="1:14" ht="14.45" customHeight="1" x14ac:dyDescent="0.2">
      <c r="A59" s="729" t="s">
        <v>569</v>
      </c>
      <c r="B59" s="730" t="s">
        <v>570</v>
      </c>
      <c r="C59" s="731" t="s">
        <v>581</v>
      </c>
      <c r="D59" s="732" t="s">
        <v>582</v>
      </c>
      <c r="E59" s="733">
        <v>50113001</v>
      </c>
      <c r="F59" s="732" t="s">
        <v>598</v>
      </c>
      <c r="G59" s="731" t="s">
        <v>599</v>
      </c>
      <c r="H59" s="731">
        <v>848560</v>
      </c>
      <c r="I59" s="731">
        <v>125752</v>
      </c>
      <c r="J59" s="731" t="s">
        <v>703</v>
      </c>
      <c r="K59" s="731" t="s">
        <v>704</v>
      </c>
      <c r="L59" s="734">
        <v>224.11000000000007</v>
      </c>
      <c r="M59" s="734">
        <v>4</v>
      </c>
      <c r="N59" s="735">
        <v>896.44000000000028</v>
      </c>
    </row>
    <row r="60" spans="1:14" ht="14.45" customHeight="1" x14ac:dyDescent="0.2">
      <c r="A60" s="729" t="s">
        <v>569</v>
      </c>
      <c r="B60" s="730" t="s">
        <v>570</v>
      </c>
      <c r="C60" s="731" t="s">
        <v>581</v>
      </c>
      <c r="D60" s="732" t="s">
        <v>582</v>
      </c>
      <c r="E60" s="733">
        <v>50113001</v>
      </c>
      <c r="F60" s="732" t="s">
        <v>598</v>
      </c>
      <c r="G60" s="731" t="s">
        <v>599</v>
      </c>
      <c r="H60" s="731">
        <v>181293</v>
      </c>
      <c r="I60" s="731">
        <v>181293</v>
      </c>
      <c r="J60" s="731" t="s">
        <v>705</v>
      </c>
      <c r="K60" s="731" t="s">
        <v>706</v>
      </c>
      <c r="L60" s="734">
        <v>224.10999999999996</v>
      </c>
      <c r="M60" s="734">
        <v>1</v>
      </c>
      <c r="N60" s="735">
        <v>224.10999999999996</v>
      </c>
    </row>
    <row r="61" spans="1:14" ht="14.45" customHeight="1" x14ac:dyDescent="0.2">
      <c r="A61" s="729" t="s">
        <v>569</v>
      </c>
      <c r="B61" s="730" t="s">
        <v>570</v>
      </c>
      <c r="C61" s="731" t="s">
        <v>581</v>
      </c>
      <c r="D61" s="732" t="s">
        <v>582</v>
      </c>
      <c r="E61" s="733">
        <v>50113001</v>
      </c>
      <c r="F61" s="732" t="s">
        <v>598</v>
      </c>
      <c r="G61" s="731" t="s">
        <v>606</v>
      </c>
      <c r="H61" s="731">
        <v>243140</v>
      </c>
      <c r="I61" s="731">
        <v>243140</v>
      </c>
      <c r="J61" s="731" t="s">
        <v>707</v>
      </c>
      <c r="K61" s="731" t="s">
        <v>708</v>
      </c>
      <c r="L61" s="734">
        <v>94.160000000000011</v>
      </c>
      <c r="M61" s="734">
        <v>1</v>
      </c>
      <c r="N61" s="735">
        <v>94.160000000000011</v>
      </c>
    </row>
    <row r="62" spans="1:14" ht="14.45" customHeight="1" x14ac:dyDescent="0.2">
      <c r="A62" s="729" t="s">
        <v>569</v>
      </c>
      <c r="B62" s="730" t="s">
        <v>570</v>
      </c>
      <c r="C62" s="731" t="s">
        <v>581</v>
      </c>
      <c r="D62" s="732" t="s">
        <v>582</v>
      </c>
      <c r="E62" s="733">
        <v>50113001</v>
      </c>
      <c r="F62" s="732" t="s">
        <v>598</v>
      </c>
      <c r="G62" s="731" t="s">
        <v>599</v>
      </c>
      <c r="H62" s="731">
        <v>214596</v>
      </c>
      <c r="I62" s="731">
        <v>214596</v>
      </c>
      <c r="J62" s="731" t="s">
        <v>709</v>
      </c>
      <c r="K62" s="731" t="s">
        <v>710</v>
      </c>
      <c r="L62" s="734">
        <v>92.070000000000007</v>
      </c>
      <c r="M62" s="734">
        <v>2</v>
      </c>
      <c r="N62" s="735">
        <v>184.14000000000001</v>
      </c>
    </row>
    <row r="63" spans="1:14" ht="14.45" customHeight="1" x14ac:dyDescent="0.2">
      <c r="A63" s="729" t="s">
        <v>569</v>
      </c>
      <c r="B63" s="730" t="s">
        <v>570</v>
      </c>
      <c r="C63" s="731" t="s">
        <v>581</v>
      </c>
      <c r="D63" s="732" t="s">
        <v>582</v>
      </c>
      <c r="E63" s="733">
        <v>50113001</v>
      </c>
      <c r="F63" s="732" t="s">
        <v>598</v>
      </c>
      <c r="G63" s="731" t="s">
        <v>599</v>
      </c>
      <c r="H63" s="731">
        <v>214598</v>
      </c>
      <c r="I63" s="731">
        <v>214598</v>
      </c>
      <c r="J63" s="731" t="s">
        <v>711</v>
      </c>
      <c r="K63" s="731" t="s">
        <v>712</v>
      </c>
      <c r="L63" s="734">
        <v>180.25</v>
      </c>
      <c r="M63" s="734">
        <v>1</v>
      </c>
      <c r="N63" s="735">
        <v>180.25</v>
      </c>
    </row>
    <row r="64" spans="1:14" ht="14.45" customHeight="1" x14ac:dyDescent="0.2">
      <c r="A64" s="729" t="s">
        <v>569</v>
      </c>
      <c r="B64" s="730" t="s">
        <v>570</v>
      </c>
      <c r="C64" s="731" t="s">
        <v>581</v>
      </c>
      <c r="D64" s="732" t="s">
        <v>582</v>
      </c>
      <c r="E64" s="733">
        <v>50113001</v>
      </c>
      <c r="F64" s="732" t="s">
        <v>598</v>
      </c>
      <c r="G64" s="731" t="s">
        <v>599</v>
      </c>
      <c r="H64" s="731">
        <v>201703</v>
      </c>
      <c r="I64" s="731">
        <v>201703</v>
      </c>
      <c r="J64" s="731" t="s">
        <v>713</v>
      </c>
      <c r="K64" s="731" t="s">
        <v>714</v>
      </c>
      <c r="L64" s="734">
        <v>52.699999999999989</v>
      </c>
      <c r="M64" s="734">
        <v>2</v>
      </c>
      <c r="N64" s="735">
        <v>105.39999999999998</v>
      </c>
    </row>
    <row r="65" spans="1:14" ht="14.45" customHeight="1" x14ac:dyDescent="0.2">
      <c r="A65" s="729" t="s">
        <v>569</v>
      </c>
      <c r="B65" s="730" t="s">
        <v>570</v>
      </c>
      <c r="C65" s="731" t="s">
        <v>581</v>
      </c>
      <c r="D65" s="732" t="s">
        <v>582</v>
      </c>
      <c r="E65" s="733">
        <v>50113001</v>
      </c>
      <c r="F65" s="732" t="s">
        <v>598</v>
      </c>
      <c r="G65" s="731" t="s">
        <v>606</v>
      </c>
      <c r="H65" s="731">
        <v>213477</v>
      </c>
      <c r="I65" s="731">
        <v>213477</v>
      </c>
      <c r="J65" s="731" t="s">
        <v>715</v>
      </c>
      <c r="K65" s="731" t="s">
        <v>716</v>
      </c>
      <c r="L65" s="734">
        <v>3299.89</v>
      </c>
      <c r="M65" s="734">
        <v>6</v>
      </c>
      <c r="N65" s="735">
        <v>19799.34</v>
      </c>
    </row>
    <row r="66" spans="1:14" ht="14.45" customHeight="1" x14ac:dyDescent="0.2">
      <c r="A66" s="729" t="s">
        <v>569</v>
      </c>
      <c r="B66" s="730" t="s">
        <v>570</v>
      </c>
      <c r="C66" s="731" t="s">
        <v>581</v>
      </c>
      <c r="D66" s="732" t="s">
        <v>582</v>
      </c>
      <c r="E66" s="733">
        <v>50113001</v>
      </c>
      <c r="F66" s="732" t="s">
        <v>598</v>
      </c>
      <c r="G66" s="731" t="s">
        <v>606</v>
      </c>
      <c r="H66" s="731">
        <v>213490</v>
      </c>
      <c r="I66" s="731">
        <v>213490</v>
      </c>
      <c r="J66" s="731" t="s">
        <v>717</v>
      </c>
      <c r="K66" s="731" t="s">
        <v>718</v>
      </c>
      <c r="L66" s="734">
        <v>913.55</v>
      </c>
      <c r="M66" s="734">
        <v>4</v>
      </c>
      <c r="N66" s="735">
        <v>3654.2</v>
      </c>
    </row>
    <row r="67" spans="1:14" ht="14.45" customHeight="1" x14ac:dyDescent="0.2">
      <c r="A67" s="729" t="s">
        <v>569</v>
      </c>
      <c r="B67" s="730" t="s">
        <v>570</v>
      </c>
      <c r="C67" s="731" t="s">
        <v>581</v>
      </c>
      <c r="D67" s="732" t="s">
        <v>582</v>
      </c>
      <c r="E67" s="733">
        <v>50113001</v>
      </c>
      <c r="F67" s="732" t="s">
        <v>598</v>
      </c>
      <c r="G67" s="731" t="s">
        <v>606</v>
      </c>
      <c r="H67" s="731">
        <v>213494</v>
      </c>
      <c r="I67" s="731">
        <v>213494</v>
      </c>
      <c r="J67" s="731" t="s">
        <v>717</v>
      </c>
      <c r="K67" s="731" t="s">
        <v>719</v>
      </c>
      <c r="L67" s="734">
        <v>408.87</v>
      </c>
      <c r="M67" s="734">
        <v>16</v>
      </c>
      <c r="N67" s="735">
        <v>6541.92</v>
      </c>
    </row>
    <row r="68" spans="1:14" ht="14.45" customHeight="1" x14ac:dyDescent="0.2">
      <c r="A68" s="729" t="s">
        <v>569</v>
      </c>
      <c r="B68" s="730" t="s">
        <v>570</v>
      </c>
      <c r="C68" s="731" t="s">
        <v>581</v>
      </c>
      <c r="D68" s="732" t="s">
        <v>582</v>
      </c>
      <c r="E68" s="733">
        <v>50113001</v>
      </c>
      <c r="F68" s="732" t="s">
        <v>598</v>
      </c>
      <c r="G68" s="731" t="s">
        <v>606</v>
      </c>
      <c r="H68" s="731">
        <v>213485</v>
      </c>
      <c r="I68" s="731">
        <v>213485</v>
      </c>
      <c r="J68" s="731" t="s">
        <v>717</v>
      </c>
      <c r="K68" s="731" t="s">
        <v>720</v>
      </c>
      <c r="L68" s="734">
        <v>721.16</v>
      </c>
      <c r="M68" s="734">
        <v>13</v>
      </c>
      <c r="N68" s="735">
        <v>9375.08</v>
      </c>
    </row>
    <row r="69" spans="1:14" ht="14.45" customHeight="1" x14ac:dyDescent="0.2">
      <c r="A69" s="729" t="s">
        <v>569</v>
      </c>
      <c r="B69" s="730" t="s">
        <v>570</v>
      </c>
      <c r="C69" s="731" t="s">
        <v>581</v>
      </c>
      <c r="D69" s="732" t="s">
        <v>582</v>
      </c>
      <c r="E69" s="733">
        <v>50113001</v>
      </c>
      <c r="F69" s="732" t="s">
        <v>598</v>
      </c>
      <c r="G69" s="731" t="s">
        <v>606</v>
      </c>
      <c r="H69" s="731">
        <v>213489</v>
      </c>
      <c r="I69" s="731">
        <v>213489</v>
      </c>
      <c r="J69" s="731" t="s">
        <v>717</v>
      </c>
      <c r="K69" s="731" t="s">
        <v>721</v>
      </c>
      <c r="L69" s="734">
        <v>624.25</v>
      </c>
      <c r="M69" s="734">
        <v>34</v>
      </c>
      <c r="N69" s="735">
        <v>21224.5</v>
      </c>
    </row>
    <row r="70" spans="1:14" ht="14.45" customHeight="1" x14ac:dyDescent="0.2">
      <c r="A70" s="729" t="s">
        <v>569</v>
      </c>
      <c r="B70" s="730" t="s">
        <v>570</v>
      </c>
      <c r="C70" s="731" t="s">
        <v>581</v>
      </c>
      <c r="D70" s="732" t="s">
        <v>582</v>
      </c>
      <c r="E70" s="733">
        <v>50113001</v>
      </c>
      <c r="F70" s="732" t="s">
        <v>598</v>
      </c>
      <c r="G70" s="731" t="s">
        <v>606</v>
      </c>
      <c r="H70" s="731">
        <v>213480</v>
      </c>
      <c r="I70" s="731">
        <v>213480</v>
      </c>
      <c r="J70" s="731" t="s">
        <v>722</v>
      </c>
      <c r="K70" s="731" t="s">
        <v>721</v>
      </c>
      <c r="L70" s="734">
        <v>1106.1600000000001</v>
      </c>
      <c r="M70" s="734">
        <v>8</v>
      </c>
      <c r="N70" s="735">
        <v>8849.2800000000007</v>
      </c>
    </row>
    <row r="71" spans="1:14" ht="14.45" customHeight="1" x14ac:dyDescent="0.2">
      <c r="A71" s="729" t="s">
        <v>569</v>
      </c>
      <c r="B71" s="730" t="s">
        <v>570</v>
      </c>
      <c r="C71" s="731" t="s">
        <v>581</v>
      </c>
      <c r="D71" s="732" t="s">
        <v>582</v>
      </c>
      <c r="E71" s="733">
        <v>50113001</v>
      </c>
      <c r="F71" s="732" t="s">
        <v>598</v>
      </c>
      <c r="G71" s="731" t="s">
        <v>599</v>
      </c>
      <c r="H71" s="731">
        <v>238119</v>
      </c>
      <c r="I71" s="731">
        <v>238119</v>
      </c>
      <c r="J71" s="731" t="s">
        <v>723</v>
      </c>
      <c r="K71" s="731" t="s">
        <v>724</v>
      </c>
      <c r="L71" s="734">
        <v>73.949999999999989</v>
      </c>
      <c r="M71" s="734">
        <v>2</v>
      </c>
      <c r="N71" s="735">
        <v>147.89999999999998</v>
      </c>
    </row>
    <row r="72" spans="1:14" ht="14.45" customHeight="1" x14ac:dyDescent="0.2">
      <c r="A72" s="729" t="s">
        <v>569</v>
      </c>
      <c r="B72" s="730" t="s">
        <v>570</v>
      </c>
      <c r="C72" s="731" t="s">
        <v>581</v>
      </c>
      <c r="D72" s="732" t="s">
        <v>582</v>
      </c>
      <c r="E72" s="733">
        <v>50113001</v>
      </c>
      <c r="F72" s="732" t="s">
        <v>598</v>
      </c>
      <c r="G72" s="731" t="s">
        <v>606</v>
      </c>
      <c r="H72" s="731">
        <v>156804</v>
      </c>
      <c r="I72" s="731">
        <v>56804</v>
      </c>
      <c r="J72" s="731" t="s">
        <v>725</v>
      </c>
      <c r="K72" s="731" t="s">
        <v>726</v>
      </c>
      <c r="L72" s="734">
        <v>31.61000000000001</v>
      </c>
      <c r="M72" s="734">
        <v>1</v>
      </c>
      <c r="N72" s="735">
        <v>31.61000000000001</v>
      </c>
    </row>
    <row r="73" spans="1:14" ht="14.45" customHeight="1" x14ac:dyDescent="0.2">
      <c r="A73" s="729" t="s">
        <v>569</v>
      </c>
      <c r="B73" s="730" t="s">
        <v>570</v>
      </c>
      <c r="C73" s="731" t="s">
        <v>581</v>
      </c>
      <c r="D73" s="732" t="s">
        <v>582</v>
      </c>
      <c r="E73" s="733">
        <v>50113001</v>
      </c>
      <c r="F73" s="732" t="s">
        <v>598</v>
      </c>
      <c r="G73" s="731" t="s">
        <v>599</v>
      </c>
      <c r="H73" s="731">
        <v>31915</v>
      </c>
      <c r="I73" s="731">
        <v>31915</v>
      </c>
      <c r="J73" s="731" t="s">
        <v>727</v>
      </c>
      <c r="K73" s="731" t="s">
        <v>728</v>
      </c>
      <c r="L73" s="734">
        <v>173.69</v>
      </c>
      <c r="M73" s="734">
        <v>10</v>
      </c>
      <c r="N73" s="735">
        <v>1736.8999999999999</v>
      </c>
    </row>
    <row r="74" spans="1:14" ht="14.45" customHeight="1" x14ac:dyDescent="0.2">
      <c r="A74" s="729" t="s">
        <v>569</v>
      </c>
      <c r="B74" s="730" t="s">
        <v>570</v>
      </c>
      <c r="C74" s="731" t="s">
        <v>581</v>
      </c>
      <c r="D74" s="732" t="s">
        <v>582</v>
      </c>
      <c r="E74" s="733">
        <v>50113001</v>
      </c>
      <c r="F74" s="732" t="s">
        <v>598</v>
      </c>
      <c r="G74" s="731" t="s">
        <v>599</v>
      </c>
      <c r="H74" s="731">
        <v>47244</v>
      </c>
      <c r="I74" s="731">
        <v>47244</v>
      </c>
      <c r="J74" s="731" t="s">
        <v>729</v>
      </c>
      <c r="K74" s="731" t="s">
        <v>728</v>
      </c>
      <c r="L74" s="734">
        <v>143</v>
      </c>
      <c r="M74" s="734">
        <v>3</v>
      </c>
      <c r="N74" s="735">
        <v>429</v>
      </c>
    </row>
    <row r="75" spans="1:14" ht="14.45" customHeight="1" x14ac:dyDescent="0.2">
      <c r="A75" s="729" t="s">
        <v>569</v>
      </c>
      <c r="B75" s="730" t="s">
        <v>570</v>
      </c>
      <c r="C75" s="731" t="s">
        <v>581</v>
      </c>
      <c r="D75" s="732" t="s">
        <v>582</v>
      </c>
      <c r="E75" s="733">
        <v>50113001</v>
      </c>
      <c r="F75" s="732" t="s">
        <v>598</v>
      </c>
      <c r="G75" s="731" t="s">
        <v>599</v>
      </c>
      <c r="H75" s="731">
        <v>158249</v>
      </c>
      <c r="I75" s="731">
        <v>58249</v>
      </c>
      <c r="J75" s="731" t="s">
        <v>730</v>
      </c>
      <c r="K75" s="731" t="s">
        <v>329</v>
      </c>
      <c r="L75" s="734">
        <v>247.70500000000004</v>
      </c>
      <c r="M75" s="734">
        <v>2</v>
      </c>
      <c r="N75" s="735">
        <v>495.41000000000008</v>
      </c>
    </row>
    <row r="76" spans="1:14" ht="14.45" customHeight="1" x14ac:dyDescent="0.2">
      <c r="A76" s="729" t="s">
        <v>569</v>
      </c>
      <c r="B76" s="730" t="s">
        <v>570</v>
      </c>
      <c r="C76" s="731" t="s">
        <v>581</v>
      </c>
      <c r="D76" s="732" t="s">
        <v>582</v>
      </c>
      <c r="E76" s="733">
        <v>50113001</v>
      </c>
      <c r="F76" s="732" t="s">
        <v>598</v>
      </c>
      <c r="G76" s="731" t="s">
        <v>599</v>
      </c>
      <c r="H76" s="731">
        <v>215605</v>
      </c>
      <c r="I76" s="731">
        <v>215605</v>
      </c>
      <c r="J76" s="731" t="s">
        <v>731</v>
      </c>
      <c r="K76" s="731" t="s">
        <v>732</v>
      </c>
      <c r="L76" s="734">
        <v>20.350000000000001</v>
      </c>
      <c r="M76" s="734">
        <v>86</v>
      </c>
      <c r="N76" s="735">
        <v>1750.1000000000001</v>
      </c>
    </row>
    <row r="77" spans="1:14" ht="14.45" customHeight="1" x14ac:dyDescent="0.2">
      <c r="A77" s="729" t="s">
        <v>569</v>
      </c>
      <c r="B77" s="730" t="s">
        <v>570</v>
      </c>
      <c r="C77" s="731" t="s">
        <v>581</v>
      </c>
      <c r="D77" s="732" t="s">
        <v>582</v>
      </c>
      <c r="E77" s="733">
        <v>50113001</v>
      </c>
      <c r="F77" s="732" t="s">
        <v>598</v>
      </c>
      <c r="G77" s="731" t="s">
        <v>599</v>
      </c>
      <c r="H77" s="731">
        <v>193746</v>
      </c>
      <c r="I77" s="731">
        <v>93746</v>
      </c>
      <c r="J77" s="731" t="s">
        <v>733</v>
      </c>
      <c r="K77" s="731" t="s">
        <v>734</v>
      </c>
      <c r="L77" s="734">
        <v>520.79333268879554</v>
      </c>
      <c r="M77" s="734">
        <v>9</v>
      </c>
      <c r="N77" s="735">
        <v>4687.1399941991604</v>
      </c>
    </row>
    <row r="78" spans="1:14" ht="14.45" customHeight="1" x14ac:dyDescent="0.2">
      <c r="A78" s="729" t="s">
        <v>569</v>
      </c>
      <c r="B78" s="730" t="s">
        <v>570</v>
      </c>
      <c r="C78" s="731" t="s">
        <v>581</v>
      </c>
      <c r="D78" s="732" t="s">
        <v>582</v>
      </c>
      <c r="E78" s="733">
        <v>50113001</v>
      </c>
      <c r="F78" s="732" t="s">
        <v>598</v>
      </c>
      <c r="G78" s="731" t="s">
        <v>599</v>
      </c>
      <c r="H78" s="731">
        <v>214355</v>
      </c>
      <c r="I78" s="731">
        <v>214355</v>
      </c>
      <c r="J78" s="731" t="s">
        <v>735</v>
      </c>
      <c r="K78" s="731" t="s">
        <v>736</v>
      </c>
      <c r="L78" s="734">
        <v>277.92285714285714</v>
      </c>
      <c r="M78" s="734">
        <v>7</v>
      </c>
      <c r="N78" s="735">
        <v>1945.46</v>
      </c>
    </row>
    <row r="79" spans="1:14" ht="14.45" customHeight="1" x14ac:dyDescent="0.2">
      <c r="A79" s="729" t="s">
        <v>569</v>
      </c>
      <c r="B79" s="730" t="s">
        <v>570</v>
      </c>
      <c r="C79" s="731" t="s">
        <v>581</v>
      </c>
      <c r="D79" s="732" t="s">
        <v>582</v>
      </c>
      <c r="E79" s="733">
        <v>50113001</v>
      </c>
      <c r="F79" s="732" t="s">
        <v>598</v>
      </c>
      <c r="G79" s="731" t="s">
        <v>599</v>
      </c>
      <c r="H79" s="731">
        <v>216572</v>
      </c>
      <c r="I79" s="731">
        <v>216572</v>
      </c>
      <c r="J79" s="731" t="s">
        <v>737</v>
      </c>
      <c r="K79" s="731" t="s">
        <v>738</v>
      </c>
      <c r="L79" s="734">
        <v>43.811341930008098</v>
      </c>
      <c r="M79" s="734">
        <v>41</v>
      </c>
      <c r="N79" s="735">
        <v>1796.2650191303321</v>
      </c>
    </row>
    <row r="80" spans="1:14" ht="14.45" customHeight="1" x14ac:dyDescent="0.2">
      <c r="A80" s="729" t="s">
        <v>569</v>
      </c>
      <c r="B80" s="730" t="s">
        <v>570</v>
      </c>
      <c r="C80" s="731" t="s">
        <v>581</v>
      </c>
      <c r="D80" s="732" t="s">
        <v>582</v>
      </c>
      <c r="E80" s="733">
        <v>50113001</v>
      </c>
      <c r="F80" s="732" t="s">
        <v>598</v>
      </c>
      <c r="G80" s="731" t="s">
        <v>599</v>
      </c>
      <c r="H80" s="731">
        <v>51383</v>
      </c>
      <c r="I80" s="731">
        <v>51383</v>
      </c>
      <c r="J80" s="731" t="s">
        <v>739</v>
      </c>
      <c r="K80" s="731" t="s">
        <v>740</v>
      </c>
      <c r="L80" s="734">
        <v>93.5</v>
      </c>
      <c r="M80" s="734">
        <v>17</v>
      </c>
      <c r="N80" s="735">
        <v>1589.5</v>
      </c>
    </row>
    <row r="81" spans="1:14" ht="14.45" customHeight="1" x14ac:dyDescent="0.2">
      <c r="A81" s="729" t="s">
        <v>569</v>
      </c>
      <c r="B81" s="730" t="s">
        <v>570</v>
      </c>
      <c r="C81" s="731" t="s">
        <v>581</v>
      </c>
      <c r="D81" s="732" t="s">
        <v>582</v>
      </c>
      <c r="E81" s="733">
        <v>50113001</v>
      </c>
      <c r="F81" s="732" t="s">
        <v>598</v>
      </c>
      <c r="G81" s="731" t="s">
        <v>599</v>
      </c>
      <c r="H81" s="731">
        <v>51367</v>
      </c>
      <c r="I81" s="731">
        <v>51367</v>
      </c>
      <c r="J81" s="731" t="s">
        <v>739</v>
      </c>
      <c r="K81" s="731" t="s">
        <v>741</v>
      </c>
      <c r="L81" s="734">
        <v>92.95</v>
      </c>
      <c r="M81" s="734">
        <v>21</v>
      </c>
      <c r="N81" s="735">
        <v>1951.95</v>
      </c>
    </row>
    <row r="82" spans="1:14" ht="14.45" customHeight="1" x14ac:dyDescent="0.2">
      <c r="A82" s="729" t="s">
        <v>569</v>
      </c>
      <c r="B82" s="730" t="s">
        <v>570</v>
      </c>
      <c r="C82" s="731" t="s">
        <v>581</v>
      </c>
      <c r="D82" s="732" t="s">
        <v>582</v>
      </c>
      <c r="E82" s="733">
        <v>50113001</v>
      </c>
      <c r="F82" s="732" t="s">
        <v>598</v>
      </c>
      <c r="G82" s="731" t="s">
        <v>599</v>
      </c>
      <c r="H82" s="731">
        <v>51366</v>
      </c>
      <c r="I82" s="731">
        <v>51366</v>
      </c>
      <c r="J82" s="731" t="s">
        <v>739</v>
      </c>
      <c r="K82" s="731" t="s">
        <v>742</v>
      </c>
      <c r="L82" s="734">
        <v>171.6</v>
      </c>
      <c r="M82" s="734">
        <v>74</v>
      </c>
      <c r="N82" s="735">
        <v>12698.4</v>
      </c>
    </row>
    <row r="83" spans="1:14" ht="14.45" customHeight="1" x14ac:dyDescent="0.2">
      <c r="A83" s="729" t="s">
        <v>569</v>
      </c>
      <c r="B83" s="730" t="s">
        <v>570</v>
      </c>
      <c r="C83" s="731" t="s">
        <v>581</v>
      </c>
      <c r="D83" s="732" t="s">
        <v>582</v>
      </c>
      <c r="E83" s="733">
        <v>50113001</v>
      </c>
      <c r="F83" s="732" t="s">
        <v>598</v>
      </c>
      <c r="G83" s="731" t="s">
        <v>599</v>
      </c>
      <c r="H83" s="731">
        <v>207900</v>
      </c>
      <c r="I83" s="731">
        <v>207900</v>
      </c>
      <c r="J83" s="731" t="s">
        <v>743</v>
      </c>
      <c r="K83" s="731" t="s">
        <v>744</v>
      </c>
      <c r="L83" s="734">
        <v>86.035555555555561</v>
      </c>
      <c r="M83" s="734">
        <v>9</v>
      </c>
      <c r="N83" s="735">
        <v>774.32</v>
      </c>
    </row>
    <row r="84" spans="1:14" ht="14.45" customHeight="1" x14ac:dyDescent="0.2">
      <c r="A84" s="729" t="s">
        <v>569</v>
      </c>
      <c r="B84" s="730" t="s">
        <v>570</v>
      </c>
      <c r="C84" s="731" t="s">
        <v>581</v>
      </c>
      <c r="D84" s="732" t="s">
        <v>582</v>
      </c>
      <c r="E84" s="733">
        <v>50113001</v>
      </c>
      <c r="F84" s="732" t="s">
        <v>598</v>
      </c>
      <c r="G84" s="731" t="s">
        <v>599</v>
      </c>
      <c r="H84" s="731">
        <v>229962</v>
      </c>
      <c r="I84" s="731">
        <v>229962</v>
      </c>
      <c r="J84" s="731" t="s">
        <v>745</v>
      </c>
      <c r="K84" s="731" t="s">
        <v>746</v>
      </c>
      <c r="L84" s="734">
        <v>89.16</v>
      </c>
      <c r="M84" s="734">
        <v>14</v>
      </c>
      <c r="N84" s="735">
        <v>1248.24</v>
      </c>
    </row>
    <row r="85" spans="1:14" ht="14.45" customHeight="1" x14ac:dyDescent="0.2">
      <c r="A85" s="729" t="s">
        <v>569</v>
      </c>
      <c r="B85" s="730" t="s">
        <v>570</v>
      </c>
      <c r="C85" s="731" t="s">
        <v>581</v>
      </c>
      <c r="D85" s="732" t="s">
        <v>582</v>
      </c>
      <c r="E85" s="733">
        <v>50113001</v>
      </c>
      <c r="F85" s="732" t="s">
        <v>598</v>
      </c>
      <c r="G85" s="731" t="s">
        <v>599</v>
      </c>
      <c r="H85" s="731">
        <v>229965</v>
      </c>
      <c r="I85" s="731">
        <v>229965</v>
      </c>
      <c r="J85" s="731" t="s">
        <v>745</v>
      </c>
      <c r="K85" s="731" t="s">
        <v>747</v>
      </c>
      <c r="L85" s="734">
        <v>81.690000000000012</v>
      </c>
      <c r="M85" s="734">
        <v>2</v>
      </c>
      <c r="N85" s="735">
        <v>163.38000000000002</v>
      </c>
    </row>
    <row r="86" spans="1:14" ht="14.45" customHeight="1" x14ac:dyDescent="0.2">
      <c r="A86" s="729" t="s">
        <v>569</v>
      </c>
      <c r="B86" s="730" t="s">
        <v>570</v>
      </c>
      <c r="C86" s="731" t="s">
        <v>581</v>
      </c>
      <c r="D86" s="732" t="s">
        <v>582</v>
      </c>
      <c r="E86" s="733">
        <v>50113001</v>
      </c>
      <c r="F86" s="732" t="s">
        <v>598</v>
      </c>
      <c r="G86" s="731" t="s">
        <v>599</v>
      </c>
      <c r="H86" s="731">
        <v>193724</v>
      </c>
      <c r="I86" s="731">
        <v>93724</v>
      </c>
      <c r="J86" s="731" t="s">
        <v>748</v>
      </c>
      <c r="K86" s="731" t="s">
        <v>749</v>
      </c>
      <c r="L86" s="734">
        <v>68.240000000000009</v>
      </c>
      <c r="M86" s="734">
        <v>2</v>
      </c>
      <c r="N86" s="735">
        <v>136.48000000000002</v>
      </c>
    </row>
    <row r="87" spans="1:14" ht="14.45" customHeight="1" x14ac:dyDescent="0.2">
      <c r="A87" s="729" t="s">
        <v>569</v>
      </c>
      <c r="B87" s="730" t="s">
        <v>570</v>
      </c>
      <c r="C87" s="731" t="s">
        <v>581</v>
      </c>
      <c r="D87" s="732" t="s">
        <v>582</v>
      </c>
      <c r="E87" s="733">
        <v>50113001</v>
      </c>
      <c r="F87" s="732" t="s">
        <v>598</v>
      </c>
      <c r="G87" s="731" t="s">
        <v>599</v>
      </c>
      <c r="H87" s="731">
        <v>193723</v>
      </c>
      <c r="I87" s="731">
        <v>93723</v>
      </c>
      <c r="J87" s="731" t="s">
        <v>750</v>
      </c>
      <c r="K87" s="731" t="s">
        <v>751</v>
      </c>
      <c r="L87" s="734">
        <v>40.229999999999997</v>
      </c>
      <c r="M87" s="734">
        <v>2</v>
      </c>
      <c r="N87" s="735">
        <v>80.459999999999994</v>
      </c>
    </row>
    <row r="88" spans="1:14" ht="14.45" customHeight="1" x14ac:dyDescent="0.2">
      <c r="A88" s="729" t="s">
        <v>569</v>
      </c>
      <c r="B88" s="730" t="s">
        <v>570</v>
      </c>
      <c r="C88" s="731" t="s">
        <v>581</v>
      </c>
      <c r="D88" s="732" t="s">
        <v>582</v>
      </c>
      <c r="E88" s="733">
        <v>50113001</v>
      </c>
      <c r="F88" s="732" t="s">
        <v>598</v>
      </c>
      <c r="G88" s="731" t="s">
        <v>599</v>
      </c>
      <c r="H88" s="731">
        <v>202878</v>
      </c>
      <c r="I88" s="731">
        <v>202878</v>
      </c>
      <c r="J88" s="731" t="s">
        <v>752</v>
      </c>
      <c r="K88" s="731" t="s">
        <v>753</v>
      </c>
      <c r="L88" s="734">
        <v>50.639999999999986</v>
      </c>
      <c r="M88" s="734">
        <v>2</v>
      </c>
      <c r="N88" s="735">
        <v>101.27999999999997</v>
      </c>
    </row>
    <row r="89" spans="1:14" ht="14.45" customHeight="1" x14ac:dyDescent="0.2">
      <c r="A89" s="729" t="s">
        <v>569</v>
      </c>
      <c r="B89" s="730" t="s">
        <v>570</v>
      </c>
      <c r="C89" s="731" t="s">
        <v>581</v>
      </c>
      <c r="D89" s="732" t="s">
        <v>582</v>
      </c>
      <c r="E89" s="733">
        <v>50113001</v>
      </c>
      <c r="F89" s="732" t="s">
        <v>598</v>
      </c>
      <c r="G89" s="731" t="s">
        <v>599</v>
      </c>
      <c r="H89" s="731">
        <v>208466</v>
      </c>
      <c r="I89" s="731">
        <v>208466</v>
      </c>
      <c r="J89" s="731" t="s">
        <v>754</v>
      </c>
      <c r="K89" s="731" t="s">
        <v>755</v>
      </c>
      <c r="L89" s="734">
        <v>792.77</v>
      </c>
      <c r="M89" s="734">
        <v>1</v>
      </c>
      <c r="N89" s="735">
        <v>792.77</v>
      </c>
    </row>
    <row r="90" spans="1:14" ht="14.45" customHeight="1" x14ac:dyDescent="0.2">
      <c r="A90" s="729" t="s">
        <v>569</v>
      </c>
      <c r="B90" s="730" t="s">
        <v>570</v>
      </c>
      <c r="C90" s="731" t="s">
        <v>581</v>
      </c>
      <c r="D90" s="732" t="s">
        <v>582</v>
      </c>
      <c r="E90" s="733">
        <v>50113001</v>
      </c>
      <c r="F90" s="732" t="s">
        <v>598</v>
      </c>
      <c r="G90" s="731" t="s">
        <v>599</v>
      </c>
      <c r="H90" s="731">
        <v>208465</v>
      </c>
      <c r="I90" s="731">
        <v>208465</v>
      </c>
      <c r="J90" s="731" t="s">
        <v>756</v>
      </c>
      <c r="K90" s="731" t="s">
        <v>757</v>
      </c>
      <c r="L90" s="734">
        <v>2234.65</v>
      </c>
      <c r="M90" s="734">
        <v>2</v>
      </c>
      <c r="N90" s="735">
        <v>4469.3</v>
      </c>
    </row>
    <row r="91" spans="1:14" ht="14.45" customHeight="1" x14ac:dyDescent="0.2">
      <c r="A91" s="729" t="s">
        <v>569</v>
      </c>
      <c r="B91" s="730" t="s">
        <v>570</v>
      </c>
      <c r="C91" s="731" t="s">
        <v>581</v>
      </c>
      <c r="D91" s="732" t="s">
        <v>582</v>
      </c>
      <c r="E91" s="733">
        <v>50113001</v>
      </c>
      <c r="F91" s="732" t="s">
        <v>598</v>
      </c>
      <c r="G91" s="731" t="s">
        <v>599</v>
      </c>
      <c r="H91" s="731">
        <v>397412</v>
      </c>
      <c r="I91" s="731">
        <v>0</v>
      </c>
      <c r="J91" s="731" t="s">
        <v>758</v>
      </c>
      <c r="K91" s="731" t="s">
        <v>759</v>
      </c>
      <c r="L91" s="734">
        <v>206.98999999999998</v>
      </c>
      <c r="M91" s="734">
        <v>1</v>
      </c>
      <c r="N91" s="735">
        <v>206.98999999999998</v>
      </c>
    </row>
    <row r="92" spans="1:14" ht="14.45" customHeight="1" x14ac:dyDescent="0.2">
      <c r="A92" s="729" t="s">
        <v>569</v>
      </c>
      <c r="B92" s="730" t="s">
        <v>570</v>
      </c>
      <c r="C92" s="731" t="s">
        <v>581</v>
      </c>
      <c r="D92" s="732" t="s">
        <v>582</v>
      </c>
      <c r="E92" s="733">
        <v>50113001</v>
      </c>
      <c r="F92" s="732" t="s">
        <v>598</v>
      </c>
      <c r="G92" s="731" t="s">
        <v>599</v>
      </c>
      <c r="H92" s="731">
        <v>840987</v>
      </c>
      <c r="I92" s="731">
        <v>0</v>
      </c>
      <c r="J92" s="731" t="s">
        <v>760</v>
      </c>
      <c r="K92" s="731" t="s">
        <v>761</v>
      </c>
      <c r="L92" s="734">
        <v>199.67000000000002</v>
      </c>
      <c r="M92" s="734">
        <v>4</v>
      </c>
      <c r="N92" s="735">
        <v>798.68000000000006</v>
      </c>
    </row>
    <row r="93" spans="1:14" ht="14.45" customHeight="1" x14ac:dyDescent="0.2">
      <c r="A93" s="729" t="s">
        <v>569</v>
      </c>
      <c r="B93" s="730" t="s">
        <v>570</v>
      </c>
      <c r="C93" s="731" t="s">
        <v>581</v>
      </c>
      <c r="D93" s="732" t="s">
        <v>582</v>
      </c>
      <c r="E93" s="733">
        <v>50113001</v>
      </c>
      <c r="F93" s="732" t="s">
        <v>598</v>
      </c>
      <c r="G93" s="731" t="s">
        <v>599</v>
      </c>
      <c r="H93" s="731">
        <v>501075</v>
      </c>
      <c r="I93" s="731">
        <v>0</v>
      </c>
      <c r="J93" s="731" t="s">
        <v>762</v>
      </c>
      <c r="K93" s="731" t="s">
        <v>763</v>
      </c>
      <c r="L93" s="734">
        <v>117.16000000000001</v>
      </c>
      <c r="M93" s="734">
        <v>12</v>
      </c>
      <c r="N93" s="735">
        <v>1405.92</v>
      </c>
    </row>
    <row r="94" spans="1:14" ht="14.45" customHeight="1" x14ac:dyDescent="0.2">
      <c r="A94" s="729" t="s">
        <v>569</v>
      </c>
      <c r="B94" s="730" t="s">
        <v>570</v>
      </c>
      <c r="C94" s="731" t="s">
        <v>581</v>
      </c>
      <c r="D94" s="732" t="s">
        <v>582</v>
      </c>
      <c r="E94" s="733">
        <v>50113001</v>
      </c>
      <c r="F94" s="732" t="s">
        <v>598</v>
      </c>
      <c r="G94" s="731" t="s">
        <v>599</v>
      </c>
      <c r="H94" s="731">
        <v>117189</v>
      </c>
      <c r="I94" s="731">
        <v>17189</v>
      </c>
      <c r="J94" s="731" t="s">
        <v>764</v>
      </c>
      <c r="K94" s="731" t="s">
        <v>765</v>
      </c>
      <c r="L94" s="734">
        <v>73.540000000000006</v>
      </c>
      <c r="M94" s="734">
        <v>1</v>
      </c>
      <c r="N94" s="735">
        <v>73.540000000000006</v>
      </c>
    </row>
    <row r="95" spans="1:14" ht="14.45" customHeight="1" x14ac:dyDescent="0.2">
      <c r="A95" s="729" t="s">
        <v>569</v>
      </c>
      <c r="B95" s="730" t="s">
        <v>570</v>
      </c>
      <c r="C95" s="731" t="s">
        <v>581</v>
      </c>
      <c r="D95" s="732" t="s">
        <v>582</v>
      </c>
      <c r="E95" s="733">
        <v>50113001</v>
      </c>
      <c r="F95" s="732" t="s">
        <v>598</v>
      </c>
      <c r="G95" s="731" t="s">
        <v>599</v>
      </c>
      <c r="H95" s="731">
        <v>102486</v>
      </c>
      <c r="I95" s="731">
        <v>2486</v>
      </c>
      <c r="J95" s="731" t="s">
        <v>766</v>
      </c>
      <c r="K95" s="731" t="s">
        <v>767</v>
      </c>
      <c r="L95" s="734">
        <v>122.99000000000002</v>
      </c>
      <c r="M95" s="734">
        <v>6</v>
      </c>
      <c r="N95" s="735">
        <v>737.94000000000017</v>
      </c>
    </row>
    <row r="96" spans="1:14" ht="14.45" customHeight="1" x14ac:dyDescent="0.2">
      <c r="A96" s="729" t="s">
        <v>569</v>
      </c>
      <c r="B96" s="730" t="s">
        <v>570</v>
      </c>
      <c r="C96" s="731" t="s">
        <v>581</v>
      </c>
      <c r="D96" s="732" t="s">
        <v>582</v>
      </c>
      <c r="E96" s="733">
        <v>50113001</v>
      </c>
      <c r="F96" s="732" t="s">
        <v>598</v>
      </c>
      <c r="G96" s="731" t="s">
        <v>599</v>
      </c>
      <c r="H96" s="731">
        <v>100489</v>
      </c>
      <c r="I96" s="731">
        <v>489</v>
      </c>
      <c r="J96" s="731" t="s">
        <v>768</v>
      </c>
      <c r="K96" s="731" t="s">
        <v>769</v>
      </c>
      <c r="L96" s="734">
        <v>47.14</v>
      </c>
      <c r="M96" s="734">
        <v>5</v>
      </c>
      <c r="N96" s="735">
        <v>235.7</v>
      </c>
    </row>
    <row r="97" spans="1:14" ht="14.45" customHeight="1" x14ac:dyDescent="0.2">
      <c r="A97" s="729" t="s">
        <v>569</v>
      </c>
      <c r="B97" s="730" t="s">
        <v>570</v>
      </c>
      <c r="C97" s="731" t="s">
        <v>581</v>
      </c>
      <c r="D97" s="732" t="s">
        <v>582</v>
      </c>
      <c r="E97" s="733">
        <v>50113001</v>
      </c>
      <c r="F97" s="732" t="s">
        <v>598</v>
      </c>
      <c r="G97" s="731" t="s">
        <v>599</v>
      </c>
      <c r="H97" s="731">
        <v>230426</v>
      </c>
      <c r="I97" s="731">
        <v>230426</v>
      </c>
      <c r="J97" s="731" t="s">
        <v>768</v>
      </c>
      <c r="K97" s="731" t="s">
        <v>770</v>
      </c>
      <c r="L97" s="734">
        <v>77.87</v>
      </c>
      <c r="M97" s="734">
        <v>8</v>
      </c>
      <c r="N97" s="735">
        <v>622.96</v>
      </c>
    </row>
    <row r="98" spans="1:14" ht="14.45" customHeight="1" x14ac:dyDescent="0.2">
      <c r="A98" s="729" t="s">
        <v>569</v>
      </c>
      <c r="B98" s="730" t="s">
        <v>570</v>
      </c>
      <c r="C98" s="731" t="s">
        <v>581</v>
      </c>
      <c r="D98" s="732" t="s">
        <v>582</v>
      </c>
      <c r="E98" s="733">
        <v>50113001</v>
      </c>
      <c r="F98" s="732" t="s">
        <v>598</v>
      </c>
      <c r="G98" s="731" t="s">
        <v>606</v>
      </c>
      <c r="H98" s="731">
        <v>169623</v>
      </c>
      <c r="I98" s="731">
        <v>169623</v>
      </c>
      <c r="J98" s="731" t="s">
        <v>771</v>
      </c>
      <c r="K98" s="731" t="s">
        <v>772</v>
      </c>
      <c r="L98" s="734">
        <v>33.110000000000007</v>
      </c>
      <c r="M98" s="734">
        <v>2</v>
      </c>
      <c r="N98" s="735">
        <v>66.220000000000013</v>
      </c>
    </row>
    <row r="99" spans="1:14" ht="14.45" customHeight="1" x14ac:dyDescent="0.2">
      <c r="A99" s="729" t="s">
        <v>569</v>
      </c>
      <c r="B99" s="730" t="s">
        <v>570</v>
      </c>
      <c r="C99" s="731" t="s">
        <v>581</v>
      </c>
      <c r="D99" s="732" t="s">
        <v>582</v>
      </c>
      <c r="E99" s="733">
        <v>50113001</v>
      </c>
      <c r="F99" s="732" t="s">
        <v>598</v>
      </c>
      <c r="G99" s="731" t="s">
        <v>606</v>
      </c>
      <c r="H99" s="731">
        <v>237595</v>
      </c>
      <c r="I99" s="731">
        <v>237595</v>
      </c>
      <c r="J99" s="731" t="s">
        <v>773</v>
      </c>
      <c r="K99" s="731" t="s">
        <v>774</v>
      </c>
      <c r="L99" s="734">
        <v>122.50749999999999</v>
      </c>
      <c r="M99" s="734">
        <v>8</v>
      </c>
      <c r="N99" s="735">
        <v>980.06</v>
      </c>
    </row>
    <row r="100" spans="1:14" ht="14.45" customHeight="1" x14ac:dyDescent="0.2">
      <c r="A100" s="729" t="s">
        <v>569</v>
      </c>
      <c r="B100" s="730" t="s">
        <v>570</v>
      </c>
      <c r="C100" s="731" t="s">
        <v>581</v>
      </c>
      <c r="D100" s="732" t="s">
        <v>582</v>
      </c>
      <c r="E100" s="733">
        <v>50113001</v>
      </c>
      <c r="F100" s="732" t="s">
        <v>598</v>
      </c>
      <c r="G100" s="731" t="s">
        <v>599</v>
      </c>
      <c r="H100" s="731">
        <v>900881</v>
      </c>
      <c r="I100" s="731">
        <v>0</v>
      </c>
      <c r="J100" s="731" t="s">
        <v>775</v>
      </c>
      <c r="K100" s="731" t="s">
        <v>329</v>
      </c>
      <c r="L100" s="734">
        <v>150.90203718962564</v>
      </c>
      <c r="M100" s="734">
        <v>7</v>
      </c>
      <c r="N100" s="735">
        <v>1056.3142603273795</v>
      </c>
    </row>
    <row r="101" spans="1:14" ht="14.45" customHeight="1" x14ac:dyDescent="0.2">
      <c r="A101" s="729" t="s">
        <v>569</v>
      </c>
      <c r="B101" s="730" t="s">
        <v>570</v>
      </c>
      <c r="C101" s="731" t="s">
        <v>581</v>
      </c>
      <c r="D101" s="732" t="s">
        <v>582</v>
      </c>
      <c r="E101" s="733">
        <v>50113001</v>
      </c>
      <c r="F101" s="732" t="s">
        <v>598</v>
      </c>
      <c r="G101" s="731" t="s">
        <v>599</v>
      </c>
      <c r="H101" s="731">
        <v>900513</v>
      </c>
      <c r="I101" s="731">
        <v>0</v>
      </c>
      <c r="J101" s="731" t="s">
        <v>776</v>
      </c>
      <c r="K101" s="731" t="s">
        <v>329</v>
      </c>
      <c r="L101" s="734">
        <v>60.283659775808644</v>
      </c>
      <c r="M101" s="734">
        <v>6</v>
      </c>
      <c r="N101" s="735">
        <v>361.70195865485186</v>
      </c>
    </row>
    <row r="102" spans="1:14" ht="14.45" customHeight="1" x14ac:dyDescent="0.2">
      <c r="A102" s="729" t="s">
        <v>569</v>
      </c>
      <c r="B102" s="730" t="s">
        <v>570</v>
      </c>
      <c r="C102" s="731" t="s">
        <v>581</v>
      </c>
      <c r="D102" s="732" t="s">
        <v>582</v>
      </c>
      <c r="E102" s="733">
        <v>50113001</v>
      </c>
      <c r="F102" s="732" t="s">
        <v>598</v>
      </c>
      <c r="G102" s="731" t="s">
        <v>599</v>
      </c>
      <c r="H102" s="731">
        <v>911930</v>
      </c>
      <c r="I102" s="731">
        <v>0</v>
      </c>
      <c r="J102" s="731" t="s">
        <v>777</v>
      </c>
      <c r="K102" s="731" t="s">
        <v>329</v>
      </c>
      <c r="L102" s="734">
        <v>44.732498122721708</v>
      </c>
      <c r="M102" s="734">
        <v>1</v>
      </c>
      <c r="N102" s="735">
        <v>44.732498122721708</v>
      </c>
    </row>
    <row r="103" spans="1:14" ht="14.45" customHeight="1" x14ac:dyDescent="0.2">
      <c r="A103" s="729" t="s">
        <v>569</v>
      </c>
      <c r="B103" s="730" t="s">
        <v>570</v>
      </c>
      <c r="C103" s="731" t="s">
        <v>581</v>
      </c>
      <c r="D103" s="732" t="s">
        <v>582</v>
      </c>
      <c r="E103" s="733">
        <v>50113001</v>
      </c>
      <c r="F103" s="732" t="s">
        <v>598</v>
      </c>
      <c r="G103" s="731" t="s">
        <v>599</v>
      </c>
      <c r="H103" s="731">
        <v>500979</v>
      </c>
      <c r="I103" s="731">
        <v>0</v>
      </c>
      <c r="J103" s="731" t="s">
        <v>778</v>
      </c>
      <c r="K103" s="731" t="s">
        <v>329</v>
      </c>
      <c r="L103" s="734">
        <v>112.9935082448287</v>
      </c>
      <c r="M103" s="734">
        <v>4</v>
      </c>
      <c r="N103" s="735">
        <v>451.97403297931481</v>
      </c>
    </row>
    <row r="104" spans="1:14" ht="14.45" customHeight="1" x14ac:dyDescent="0.2">
      <c r="A104" s="729" t="s">
        <v>569</v>
      </c>
      <c r="B104" s="730" t="s">
        <v>570</v>
      </c>
      <c r="C104" s="731" t="s">
        <v>581</v>
      </c>
      <c r="D104" s="732" t="s">
        <v>582</v>
      </c>
      <c r="E104" s="733">
        <v>50113001</v>
      </c>
      <c r="F104" s="732" t="s">
        <v>598</v>
      </c>
      <c r="G104" s="731" t="s">
        <v>599</v>
      </c>
      <c r="H104" s="731">
        <v>900520</v>
      </c>
      <c r="I104" s="731">
        <v>0</v>
      </c>
      <c r="J104" s="731" t="s">
        <v>779</v>
      </c>
      <c r="K104" s="731" t="s">
        <v>780</v>
      </c>
      <c r="L104" s="734">
        <v>83.732499882384815</v>
      </c>
      <c r="M104" s="734">
        <v>2</v>
      </c>
      <c r="N104" s="735">
        <v>167.46499976476963</v>
      </c>
    </row>
    <row r="105" spans="1:14" ht="14.45" customHeight="1" x14ac:dyDescent="0.2">
      <c r="A105" s="729" t="s">
        <v>569</v>
      </c>
      <c r="B105" s="730" t="s">
        <v>570</v>
      </c>
      <c r="C105" s="731" t="s">
        <v>581</v>
      </c>
      <c r="D105" s="732" t="s">
        <v>582</v>
      </c>
      <c r="E105" s="733">
        <v>50113001</v>
      </c>
      <c r="F105" s="732" t="s">
        <v>598</v>
      </c>
      <c r="G105" s="731" t="s">
        <v>599</v>
      </c>
      <c r="H105" s="731">
        <v>498367</v>
      </c>
      <c r="I105" s="731">
        <v>0</v>
      </c>
      <c r="J105" s="731" t="s">
        <v>781</v>
      </c>
      <c r="K105" s="731" t="s">
        <v>329</v>
      </c>
      <c r="L105" s="734">
        <v>178.31049469324788</v>
      </c>
      <c r="M105" s="734">
        <v>2</v>
      </c>
      <c r="N105" s="735">
        <v>356.62098938649575</v>
      </c>
    </row>
    <row r="106" spans="1:14" ht="14.45" customHeight="1" x14ac:dyDescent="0.2">
      <c r="A106" s="729" t="s">
        <v>569</v>
      </c>
      <c r="B106" s="730" t="s">
        <v>570</v>
      </c>
      <c r="C106" s="731" t="s">
        <v>581</v>
      </c>
      <c r="D106" s="732" t="s">
        <v>582</v>
      </c>
      <c r="E106" s="733">
        <v>50113001</v>
      </c>
      <c r="F106" s="732" t="s">
        <v>598</v>
      </c>
      <c r="G106" s="731" t="s">
        <v>599</v>
      </c>
      <c r="H106" s="731">
        <v>900406</v>
      </c>
      <c r="I106" s="731">
        <v>0</v>
      </c>
      <c r="J106" s="731" t="s">
        <v>782</v>
      </c>
      <c r="K106" s="731" t="s">
        <v>329</v>
      </c>
      <c r="L106" s="734">
        <v>78.872723682628774</v>
      </c>
      <c r="M106" s="734">
        <v>3</v>
      </c>
      <c r="N106" s="735">
        <v>236.61817104788631</v>
      </c>
    </row>
    <row r="107" spans="1:14" ht="14.45" customHeight="1" x14ac:dyDescent="0.2">
      <c r="A107" s="729" t="s">
        <v>569</v>
      </c>
      <c r="B107" s="730" t="s">
        <v>570</v>
      </c>
      <c r="C107" s="731" t="s">
        <v>581</v>
      </c>
      <c r="D107" s="732" t="s">
        <v>582</v>
      </c>
      <c r="E107" s="733">
        <v>50113001</v>
      </c>
      <c r="F107" s="732" t="s">
        <v>598</v>
      </c>
      <c r="G107" s="731" t="s">
        <v>599</v>
      </c>
      <c r="H107" s="731">
        <v>921326</v>
      </c>
      <c r="I107" s="731">
        <v>0</v>
      </c>
      <c r="J107" s="731" t="s">
        <v>783</v>
      </c>
      <c r="K107" s="731" t="s">
        <v>329</v>
      </c>
      <c r="L107" s="734">
        <v>194.96152774538257</v>
      </c>
      <c r="M107" s="734">
        <v>2</v>
      </c>
      <c r="N107" s="735">
        <v>389.92305549076514</v>
      </c>
    </row>
    <row r="108" spans="1:14" ht="14.45" customHeight="1" x14ac:dyDescent="0.2">
      <c r="A108" s="729" t="s">
        <v>569</v>
      </c>
      <c r="B108" s="730" t="s">
        <v>570</v>
      </c>
      <c r="C108" s="731" t="s">
        <v>581</v>
      </c>
      <c r="D108" s="732" t="s">
        <v>582</v>
      </c>
      <c r="E108" s="733">
        <v>50113001</v>
      </c>
      <c r="F108" s="732" t="s">
        <v>598</v>
      </c>
      <c r="G108" s="731" t="s">
        <v>599</v>
      </c>
      <c r="H108" s="731">
        <v>921319</v>
      </c>
      <c r="I108" s="731">
        <v>0</v>
      </c>
      <c r="J108" s="731" t="s">
        <v>784</v>
      </c>
      <c r="K108" s="731" t="s">
        <v>329</v>
      </c>
      <c r="L108" s="734">
        <v>908.22173162618287</v>
      </c>
      <c r="M108" s="734">
        <v>1</v>
      </c>
      <c r="N108" s="735">
        <v>908.22173162618287</v>
      </c>
    </row>
    <row r="109" spans="1:14" ht="14.45" customHeight="1" x14ac:dyDescent="0.2">
      <c r="A109" s="729" t="s">
        <v>569</v>
      </c>
      <c r="B109" s="730" t="s">
        <v>570</v>
      </c>
      <c r="C109" s="731" t="s">
        <v>581</v>
      </c>
      <c r="D109" s="732" t="s">
        <v>582</v>
      </c>
      <c r="E109" s="733">
        <v>50113001</v>
      </c>
      <c r="F109" s="732" t="s">
        <v>598</v>
      </c>
      <c r="G109" s="731" t="s">
        <v>599</v>
      </c>
      <c r="H109" s="731">
        <v>990927</v>
      </c>
      <c r="I109" s="731">
        <v>0</v>
      </c>
      <c r="J109" s="731" t="s">
        <v>785</v>
      </c>
      <c r="K109" s="731" t="s">
        <v>329</v>
      </c>
      <c r="L109" s="734">
        <v>140.07</v>
      </c>
      <c r="M109" s="734">
        <v>7</v>
      </c>
      <c r="N109" s="735">
        <v>980.49</v>
      </c>
    </row>
    <row r="110" spans="1:14" ht="14.45" customHeight="1" x14ac:dyDescent="0.2">
      <c r="A110" s="729" t="s">
        <v>569</v>
      </c>
      <c r="B110" s="730" t="s">
        <v>570</v>
      </c>
      <c r="C110" s="731" t="s">
        <v>581</v>
      </c>
      <c r="D110" s="732" t="s">
        <v>582</v>
      </c>
      <c r="E110" s="733">
        <v>50113001</v>
      </c>
      <c r="F110" s="732" t="s">
        <v>598</v>
      </c>
      <c r="G110" s="731" t="s">
        <v>599</v>
      </c>
      <c r="H110" s="731">
        <v>127506</v>
      </c>
      <c r="I110" s="731">
        <v>27506</v>
      </c>
      <c r="J110" s="731" t="s">
        <v>786</v>
      </c>
      <c r="K110" s="731" t="s">
        <v>787</v>
      </c>
      <c r="L110" s="734">
        <v>1086.0999999999997</v>
      </c>
      <c r="M110" s="734">
        <v>1</v>
      </c>
      <c r="N110" s="735">
        <v>1086.0999999999997</v>
      </c>
    </row>
    <row r="111" spans="1:14" ht="14.45" customHeight="1" x14ac:dyDescent="0.2">
      <c r="A111" s="729" t="s">
        <v>569</v>
      </c>
      <c r="B111" s="730" t="s">
        <v>570</v>
      </c>
      <c r="C111" s="731" t="s">
        <v>581</v>
      </c>
      <c r="D111" s="732" t="s">
        <v>582</v>
      </c>
      <c r="E111" s="733">
        <v>50113001</v>
      </c>
      <c r="F111" s="732" t="s">
        <v>598</v>
      </c>
      <c r="G111" s="731" t="s">
        <v>606</v>
      </c>
      <c r="H111" s="731">
        <v>187425</v>
      </c>
      <c r="I111" s="731">
        <v>187425</v>
      </c>
      <c r="J111" s="731" t="s">
        <v>788</v>
      </c>
      <c r="K111" s="731" t="s">
        <v>789</v>
      </c>
      <c r="L111" s="734">
        <v>47.160000000000011</v>
      </c>
      <c r="M111" s="734">
        <v>2</v>
      </c>
      <c r="N111" s="735">
        <v>94.320000000000022</v>
      </c>
    </row>
    <row r="112" spans="1:14" ht="14.45" customHeight="1" x14ac:dyDescent="0.2">
      <c r="A112" s="729" t="s">
        <v>569</v>
      </c>
      <c r="B112" s="730" t="s">
        <v>570</v>
      </c>
      <c r="C112" s="731" t="s">
        <v>581</v>
      </c>
      <c r="D112" s="732" t="s">
        <v>582</v>
      </c>
      <c r="E112" s="733">
        <v>50113001</v>
      </c>
      <c r="F112" s="732" t="s">
        <v>598</v>
      </c>
      <c r="G112" s="731" t="s">
        <v>606</v>
      </c>
      <c r="H112" s="731">
        <v>28151</v>
      </c>
      <c r="I112" s="731">
        <v>28151</v>
      </c>
      <c r="J112" s="731" t="s">
        <v>790</v>
      </c>
      <c r="K112" s="731" t="s">
        <v>791</v>
      </c>
      <c r="L112" s="734">
        <v>1039.8900000000001</v>
      </c>
      <c r="M112" s="734">
        <v>1</v>
      </c>
      <c r="N112" s="735">
        <v>1039.8900000000001</v>
      </c>
    </row>
    <row r="113" spans="1:14" ht="14.45" customHeight="1" x14ac:dyDescent="0.2">
      <c r="A113" s="729" t="s">
        <v>569</v>
      </c>
      <c r="B113" s="730" t="s">
        <v>570</v>
      </c>
      <c r="C113" s="731" t="s">
        <v>581</v>
      </c>
      <c r="D113" s="732" t="s">
        <v>582</v>
      </c>
      <c r="E113" s="733">
        <v>50113001</v>
      </c>
      <c r="F113" s="732" t="s">
        <v>598</v>
      </c>
      <c r="G113" s="731" t="s">
        <v>606</v>
      </c>
      <c r="H113" s="731">
        <v>197125</v>
      </c>
      <c r="I113" s="731">
        <v>197125</v>
      </c>
      <c r="J113" s="731" t="s">
        <v>792</v>
      </c>
      <c r="K113" s="731" t="s">
        <v>793</v>
      </c>
      <c r="L113" s="734">
        <v>110</v>
      </c>
      <c r="M113" s="734">
        <v>5</v>
      </c>
      <c r="N113" s="735">
        <v>550</v>
      </c>
    </row>
    <row r="114" spans="1:14" ht="14.45" customHeight="1" x14ac:dyDescent="0.2">
      <c r="A114" s="729" t="s">
        <v>569</v>
      </c>
      <c r="B114" s="730" t="s">
        <v>570</v>
      </c>
      <c r="C114" s="731" t="s">
        <v>581</v>
      </c>
      <c r="D114" s="732" t="s">
        <v>582</v>
      </c>
      <c r="E114" s="733">
        <v>50113001</v>
      </c>
      <c r="F114" s="732" t="s">
        <v>598</v>
      </c>
      <c r="G114" s="731" t="s">
        <v>599</v>
      </c>
      <c r="H114" s="731">
        <v>188217</v>
      </c>
      <c r="I114" s="731">
        <v>88217</v>
      </c>
      <c r="J114" s="731" t="s">
        <v>794</v>
      </c>
      <c r="K114" s="731" t="s">
        <v>795</v>
      </c>
      <c r="L114" s="734">
        <v>126.41</v>
      </c>
      <c r="M114" s="734">
        <v>1</v>
      </c>
      <c r="N114" s="735">
        <v>126.41</v>
      </c>
    </row>
    <row r="115" spans="1:14" ht="14.45" customHeight="1" x14ac:dyDescent="0.2">
      <c r="A115" s="729" t="s">
        <v>569</v>
      </c>
      <c r="B115" s="730" t="s">
        <v>570</v>
      </c>
      <c r="C115" s="731" t="s">
        <v>581</v>
      </c>
      <c r="D115" s="732" t="s">
        <v>582</v>
      </c>
      <c r="E115" s="733">
        <v>50113001</v>
      </c>
      <c r="F115" s="732" t="s">
        <v>598</v>
      </c>
      <c r="G115" s="731" t="s">
        <v>599</v>
      </c>
      <c r="H115" s="731">
        <v>188219</v>
      </c>
      <c r="I115" s="731">
        <v>88219</v>
      </c>
      <c r="J115" s="731" t="s">
        <v>796</v>
      </c>
      <c r="K115" s="731" t="s">
        <v>797</v>
      </c>
      <c r="L115" s="734">
        <v>140.07</v>
      </c>
      <c r="M115" s="734">
        <v>1</v>
      </c>
      <c r="N115" s="735">
        <v>140.07</v>
      </c>
    </row>
    <row r="116" spans="1:14" ht="14.45" customHeight="1" x14ac:dyDescent="0.2">
      <c r="A116" s="729" t="s">
        <v>569</v>
      </c>
      <c r="B116" s="730" t="s">
        <v>570</v>
      </c>
      <c r="C116" s="731" t="s">
        <v>581</v>
      </c>
      <c r="D116" s="732" t="s">
        <v>582</v>
      </c>
      <c r="E116" s="733">
        <v>50113001</v>
      </c>
      <c r="F116" s="732" t="s">
        <v>598</v>
      </c>
      <c r="G116" s="731" t="s">
        <v>599</v>
      </c>
      <c r="H116" s="731">
        <v>218233</v>
      </c>
      <c r="I116" s="731">
        <v>218233</v>
      </c>
      <c r="J116" s="731" t="s">
        <v>798</v>
      </c>
      <c r="K116" s="731" t="s">
        <v>799</v>
      </c>
      <c r="L116" s="734">
        <v>60.160000000000004</v>
      </c>
      <c r="M116" s="734">
        <v>3</v>
      </c>
      <c r="N116" s="735">
        <v>180.48000000000002</v>
      </c>
    </row>
    <row r="117" spans="1:14" ht="14.45" customHeight="1" x14ac:dyDescent="0.2">
      <c r="A117" s="729" t="s">
        <v>569</v>
      </c>
      <c r="B117" s="730" t="s">
        <v>570</v>
      </c>
      <c r="C117" s="731" t="s">
        <v>581</v>
      </c>
      <c r="D117" s="732" t="s">
        <v>582</v>
      </c>
      <c r="E117" s="733">
        <v>50113001</v>
      </c>
      <c r="F117" s="732" t="s">
        <v>598</v>
      </c>
      <c r="G117" s="731" t="s">
        <v>606</v>
      </c>
      <c r="H117" s="731">
        <v>115317</v>
      </c>
      <c r="I117" s="731">
        <v>15317</v>
      </c>
      <c r="J117" s="731" t="s">
        <v>800</v>
      </c>
      <c r="K117" s="731" t="s">
        <v>688</v>
      </c>
      <c r="L117" s="734">
        <v>52.809999999999995</v>
      </c>
      <c r="M117" s="734">
        <v>1</v>
      </c>
      <c r="N117" s="735">
        <v>52.809999999999995</v>
      </c>
    </row>
    <row r="118" spans="1:14" ht="14.45" customHeight="1" x14ac:dyDescent="0.2">
      <c r="A118" s="729" t="s">
        <v>569</v>
      </c>
      <c r="B118" s="730" t="s">
        <v>570</v>
      </c>
      <c r="C118" s="731" t="s">
        <v>581</v>
      </c>
      <c r="D118" s="732" t="s">
        <v>582</v>
      </c>
      <c r="E118" s="733">
        <v>50113001</v>
      </c>
      <c r="F118" s="732" t="s">
        <v>598</v>
      </c>
      <c r="G118" s="731" t="s">
        <v>599</v>
      </c>
      <c r="H118" s="731">
        <v>117992</v>
      </c>
      <c r="I118" s="731">
        <v>17992</v>
      </c>
      <c r="J118" s="731" t="s">
        <v>801</v>
      </c>
      <c r="K118" s="731" t="s">
        <v>802</v>
      </c>
      <c r="L118" s="734">
        <v>94.063333333333347</v>
      </c>
      <c r="M118" s="734">
        <v>6</v>
      </c>
      <c r="N118" s="735">
        <v>564.38000000000011</v>
      </c>
    </row>
    <row r="119" spans="1:14" ht="14.45" customHeight="1" x14ac:dyDescent="0.2">
      <c r="A119" s="729" t="s">
        <v>569</v>
      </c>
      <c r="B119" s="730" t="s">
        <v>570</v>
      </c>
      <c r="C119" s="731" t="s">
        <v>581</v>
      </c>
      <c r="D119" s="732" t="s">
        <v>582</v>
      </c>
      <c r="E119" s="733">
        <v>50113001</v>
      </c>
      <c r="F119" s="732" t="s">
        <v>598</v>
      </c>
      <c r="G119" s="731" t="s">
        <v>599</v>
      </c>
      <c r="H119" s="731">
        <v>231541</v>
      </c>
      <c r="I119" s="731">
        <v>231541</v>
      </c>
      <c r="J119" s="731" t="s">
        <v>803</v>
      </c>
      <c r="K119" s="731" t="s">
        <v>804</v>
      </c>
      <c r="L119" s="734">
        <v>80.69</v>
      </c>
      <c r="M119" s="734">
        <v>9</v>
      </c>
      <c r="N119" s="735">
        <v>726.20999999999992</v>
      </c>
    </row>
    <row r="120" spans="1:14" ht="14.45" customHeight="1" x14ac:dyDescent="0.2">
      <c r="A120" s="729" t="s">
        <v>569</v>
      </c>
      <c r="B120" s="730" t="s">
        <v>570</v>
      </c>
      <c r="C120" s="731" t="s">
        <v>581</v>
      </c>
      <c r="D120" s="732" t="s">
        <v>582</v>
      </c>
      <c r="E120" s="733">
        <v>50113001</v>
      </c>
      <c r="F120" s="732" t="s">
        <v>598</v>
      </c>
      <c r="G120" s="731" t="s">
        <v>599</v>
      </c>
      <c r="H120" s="731">
        <v>234736</v>
      </c>
      <c r="I120" s="731">
        <v>234736</v>
      </c>
      <c r="J120" s="731" t="s">
        <v>805</v>
      </c>
      <c r="K120" s="731" t="s">
        <v>806</v>
      </c>
      <c r="L120" s="734">
        <v>120.54000000000003</v>
      </c>
      <c r="M120" s="734">
        <v>2</v>
      </c>
      <c r="N120" s="735">
        <v>241.08000000000007</v>
      </c>
    </row>
    <row r="121" spans="1:14" ht="14.45" customHeight="1" x14ac:dyDescent="0.2">
      <c r="A121" s="729" t="s">
        <v>569</v>
      </c>
      <c r="B121" s="730" t="s">
        <v>570</v>
      </c>
      <c r="C121" s="731" t="s">
        <v>581</v>
      </c>
      <c r="D121" s="732" t="s">
        <v>582</v>
      </c>
      <c r="E121" s="733">
        <v>50113001</v>
      </c>
      <c r="F121" s="732" t="s">
        <v>598</v>
      </c>
      <c r="G121" s="731" t="s">
        <v>599</v>
      </c>
      <c r="H121" s="731">
        <v>116594</v>
      </c>
      <c r="I121" s="731">
        <v>16594</v>
      </c>
      <c r="J121" s="731" t="s">
        <v>807</v>
      </c>
      <c r="K121" s="731" t="s">
        <v>808</v>
      </c>
      <c r="L121" s="734">
        <v>111.32999999999998</v>
      </c>
      <c r="M121" s="734">
        <v>1</v>
      </c>
      <c r="N121" s="735">
        <v>111.32999999999998</v>
      </c>
    </row>
    <row r="122" spans="1:14" ht="14.45" customHeight="1" x14ac:dyDescent="0.2">
      <c r="A122" s="729" t="s">
        <v>569</v>
      </c>
      <c r="B122" s="730" t="s">
        <v>570</v>
      </c>
      <c r="C122" s="731" t="s">
        <v>581</v>
      </c>
      <c r="D122" s="732" t="s">
        <v>582</v>
      </c>
      <c r="E122" s="733">
        <v>50113001</v>
      </c>
      <c r="F122" s="732" t="s">
        <v>598</v>
      </c>
      <c r="G122" s="731" t="s">
        <v>599</v>
      </c>
      <c r="H122" s="731">
        <v>102684</v>
      </c>
      <c r="I122" s="731">
        <v>2684</v>
      </c>
      <c r="J122" s="731" t="s">
        <v>809</v>
      </c>
      <c r="K122" s="731" t="s">
        <v>810</v>
      </c>
      <c r="L122" s="734">
        <v>133.24684210526314</v>
      </c>
      <c r="M122" s="734">
        <v>19</v>
      </c>
      <c r="N122" s="735">
        <v>2531.6899999999996</v>
      </c>
    </row>
    <row r="123" spans="1:14" ht="14.45" customHeight="1" x14ac:dyDescent="0.2">
      <c r="A123" s="729" t="s">
        <v>569</v>
      </c>
      <c r="B123" s="730" t="s">
        <v>570</v>
      </c>
      <c r="C123" s="731" t="s">
        <v>581</v>
      </c>
      <c r="D123" s="732" t="s">
        <v>582</v>
      </c>
      <c r="E123" s="733">
        <v>50113001</v>
      </c>
      <c r="F123" s="732" t="s">
        <v>598</v>
      </c>
      <c r="G123" s="731" t="s">
        <v>599</v>
      </c>
      <c r="H123" s="731">
        <v>100502</v>
      </c>
      <c r="I123" s="731">
        <v>502</v>
      </c>
      <c r="J123" s="731" t="s">
        <v>809</v>
      </c>
      <c r="K123" s="731" t="s">
        <v>811</v>
      </c>
      <c r="L123" s="734">
        <v>268.93999999999994</v>
      </c>
      <c r="M123" s="734">
        <v>1</v>
      </c>
      <c r="N123" s="735">
        <v>268.93999999999994</v>
      </c>
    </row>
    <row r="124" spans="1:14" ht="14.45" customHeight="1" x14ac:dyDescent="0.2">
      <c r="A124" s="729" t="s">
        <v>569</v>
      </c>
      <c r="B124" s="730" t="s">
        <v>570</v>
      </c>
      <c r="C124" s="731" t="s">
        <v>581</v>
      </c>
      <c r="D124" s="732" t="s">
        <v>582</v>
      </c>
      <c r="E124" s="733">
        <v>50113001</v>
      </c>
      <c r="F124" s="732" t="s">
        <v>598</v>
      </c>
      <c r="G124" s="731" t="s">
        <v>599</v>
      </c>
      <c r="H124" s="731">
        <v>208560</v>
      </c>
      <c r="I124" s="731">
        <v>208560</v>
      </c>
      <c r="J124" s="731" t="s">
        <v>812</v>
      </c>
      <c r="K124" s="731" t="s">
        <v>813</v>
      </c>
      <c r="L124" s="734">
        <v>191.51</v>
      </c>
      <c r="M124" s="734">
        <v>3</v>
      </c>
      <c r="N124" s="735">
        <v>574.53</v>
      </c>
    </row>
    <row r="125" spans="1:14" ht="14.45" customHeight="1" x14ac:dyDescent="0.2">
      <c r="A125" s="729" t="s">
        <v>569</v>
      </c>
      <c r="B125" s="730" t="s">
        <v>570</v>
      </c>
      <c r="C125" s="731" t="s">
        <v>581</v>
      </c>
      <c r="D125" s="732" t="s">
        <v>582</v>
      </c>
      <c r="E125" s="733">
        <v>50113001</v>
      </c>
      <c r="F125" s="732" t="s">
        <v>598</v>
      </c>
      <c r="G125" s="731" t="s">
        <v>599</v>
      </c>
      <c r="H125" s="731">
        <v>207822</v>
      </c>
      <c r="I125" s="731">
        <v>207822</v>
      </c>
      <c r="J125" s="731" t="s">
        <v>814</v>
      </c>
      <c r="K125" s="731" t="s">
        <v>815</v>
      </c>
      <c r="L125" s="734">
        <v>370.90999999999997</v>
      </c>
      <c r="M125" s="734">
        <v>1</v>
      </c>
      <c r="N125" s="735">
        <v>370.90999999999997</v>
      </c>
    </row>
    <row r="126" spans="1:14" ht="14.45" customHeight="1" x14ac:dyDescent="0.2">
      <c r="A126" s="729" t="s">
        <v>569</v>
      </c>
      <c r="B126" s="730" t="s">
        <v>570</v>
      </c>
      <c r="C126" s="731" t="s">
        <v>581</v>
      </c>
      <c r="D126" s="732" t="s">
        <v>582</v>
      </c>
      <c r="E126" s="733">
        <v>50113001</v>
      </c>
      <c r="F126" s="732" t="s">
        <v>598</v>
      </c>
      <c r="G126" s="731" t="s">
        <v>599</v>
      </c>
      <c r="H126" s="731">
        <v>142476</v>
      </c>
      <c r="I126" s="731">
        <v>42476</v>
      </c>
      <c r="J126" s="731" t="s">
        <v>816</v>
      </c>
      <c r="K126" s="731" t="s">
        <v>817</v>
      </c>
      <c r="L126" s="734">
        <v>275.67999484420272</v>
      </c>
      <c r="M126" s="734">
        <v>1</v>
      </c>
      <c r="N126" s="735">
        <v>275.67999484420272</v>
      </c>
    </row>
    <row r="127" spans="1:14" ht="14.45" customHeight="1" x14ac:dyDescent="0.2">
      <c r="A127" s="729" t="s">
        <v>569</v>
      </c>
      <c r="B127" s="730" t="s">
        <v>570</v>
      </c>
      <c r="C127" s="731" t="s">
        <v>581</v>
      </c>
      <c r="D127" s="732" t="s">
        <v>582</v>
      </c>
      <c r="E127" s="733">
        <v>50113001</v>
      </c>
      <c r="F127" s="732" t="s">
        <v>598</v>
      </c>
      <c r="G127" s="731" t="s">
        <v>599</v>
      </c>
      <c r="H127" s="731">
        <v>113814</v>
      </c>
      <c r="I127" s="731">
        <v>13814</v>
      </c>
      <c r="J127" s="731" t="s">
        <v>818</v>
      </c>
      <c r="K127" s="731" t="s">
        <v>819</v>
      </c>
      <c r="L127" s="734">
        <v>168.59</v>
      </c>
      <c r="M127" s="734">
        <v>2</v>
      </c>
      <c r="N127" s="735">
        <v>337.18</v>
      </c>
    </row>
    <row r="128" spans="1:14" ht="14.45" customHeight="1" x14ac:dyDescent="0.2">
      <c r="A128" s="729" t="s">
        <v>569</v>
      </c>
      <c r="B128" s="730" t="s">
        <v>570</v>
      </c>
      <c r="C128" s="731" t="s">
        <v>581</v>
      </c>
      <c r="D128" s="732" t="s">
        <v>582</v>
      </c>
      <c r="E128" s="733">
        <v>50113001</v>
      </c>
      <c r="F128" s="732" t="s">
        <v>598</v>
      </c>
      <c r="G128" s="731" t="s">
        <v>606</v>
      </c>
      <c r="H128" s="731">
        <v>116932</v>
      </c>
      <c r="I128" s="731">
        <v>16932</v>
      </c>
      <c r="J128" s="731" t="s">
        <v>820</v>
      </c>
      <c r="K128" s="731" t="s">
        <v>821</v>
      </c>
      <c r="L128" s="734">
        <v>104.52999999999999</v>
      </c>
      <c r="M128" s="734">
        <v>1</v>
      </c>
      <c r="N128" s="735">
        <v>104.52999999999999</v>
      </c>
    </row>
    <row r="129" spans="1:14" ht="14.45" customHeight="1" x14ac:dyDescent="0.2">
      <c r="A129" s="729" t="s">
        <v>569</v>
      </c>
      <c r="B129" s="730" t="s">
        <v>570</v>
      </c>
      <c r="C129" s="731" t="s">
        <v>581</v>
      </c>
      <c r="D129" s="732" t="s">
        <v>582</v>
      </c>
      <c r="E129" s="733">
        <v>50113001</v>
      </c>
      <c r="F129" s="732" t="s">
        <v>598</v>
      </c>
      <c r="G129" s="731" t="s">
        <v>599</v>
      </c>
      <c r="H129" s="731">
        <v>244747</v>
      </c>
      <c r="I129" s="731">
        <v>244747</v>
      </c>
      <c r="J129" s="731" t="s">
        <v>822</v>
      </c>
      <c r="K129" s="731" t="s">
        <v>823</v>
      </c>
      <c r="L129" s="734">
        <v>143.21999999999997</v>
      </c>
      <c r="M129" s="734">
        <v>2</v>
      </c>
      <c r="N129" s="735">
        <v>286.43999999999994</v>
      </c>
    </row>
    <row r="130" spans="1:14" ht="14.45" customHeight="1" x14ac:dyDescent="0.2">
      <c r="A130" s="729" t="s">
        <v>569</v>
      </c>
      <c r="B130" s="730" t="s">
        <v>570</v>
      </c>
      <c r="C130" s="731" t="s">
        <v>581</v>
      </c>
      <c r="D130" s="732" t="s">
        <v>582</v>
      </c>
      <c r="E130" s="733">
        <v>50113001</v>
      </c>
      <c r="F130" s="732" t="s">
        <v>598</v>
      </c>
      <c r="G130" s="731" t="s">
        <v>606</v>
      </c>
      <c r="H130" s="731">
        <v>191788</v>
      </c>
      <c r="I130" s="731">
        <v>91788</v>
      </c>
      <c r="J130" s="731" t="s">
        <v>824</v>
      </c>
      <c r="K130" s="731" t="s">
        <v>825</v>
      </c>
      <c r="L130" s="734">
        <v>9.1603703703703694</v>
      </c>
      <c r="M130" s="734">
        <v>27</v>
      </c>
      <c r="N130" s="735">
        <v>247.32999999999996</v>
      </c>
    </row>
    <row r="131" spans="1:14" ht="14.45" customHeight="1" x14ac:dyDescent="0.2">
      <c r="A131" s="729" t="s">
        <v>569</v>
      </c>
      <c r="B131" s="730" t="s">
        <v>570</v>
      </c>
      <c r="C131" s="731" t="s">
        <v>581</v>
      </c>
      <c r="D131" s="732" t="s">
        <v>582</v>
      </c>
      <c r="E131" s="733">
        <v>50113001</v>
      </c>
      <c r="F131" s="732" t="s">
        <v>598</v>
      </c>
      <c r="G131" s="731" t="s">
        <v>606</v>
      </c>
      <c r="H131" s="731">
        <v>184399</v>
      </c>
      <c r="I131" s="731">
        <v>84399</v>
      </c>
      <c r="J131" s="731" t="s">
        <v>826</v>
      </c>
      <c r="K131" s="731" t="s">
        <v>827</v>
      </c>
      <c r="L131" s="734">
        <v>126.20000000000003</v>
      </c>
      <c r="M131" s="734">
        <v>1</v>
      </c>
      <c r="N131" s="735">
        <v>126.20000000000003</v>
      </c>
    </row>
    <row r="132" spans="1:14" ht="14.45" customHeight="1" x14ac:dyDescent="0.2">
      <c r="A132" s="729" t="s">
        <v>569</v>
      </c>
      <c r="B132" s="730" t="s">
        <v>570</v>
      </c>
      <c r="C132" s="731" t="s">
        <v>581</v>
      </c>
      <c r="D132" s="732" t="s">
        <v>582</v>
      </c>
      <c r="E132" s="733">
        <v>50113001</v>
      </c>
      <c r="F132" s="732" t="s">
        <v>598</v>
      </c>
      <c r="G132" s="731" t="s">
        <v>599</v>
      </c>
      <c r="H132" s="731">
        <v>988466</v>
      </c>
      <c r="I132" s="731">
        <v>192729</v>
      </c>
      <c r="J132" s="731" t="s">
        <v>828</v>
      </c>
      <c r="K132" s="731" t="s">
        <v>829</v>
      </c>
      <c r="L132" s="734">
        <v>54.03</v>
      </c>
      <c r="M132" s="734">
        <v>3</v>
      </c>
      <c r="N132" s="735">
        <v>162.09</v>
      </c>
    </row>
    <row r="133" spans="1:14" ht="14.45" customHeight="1" x14ac:dyDescent="0.2">
      <c r="A133" s="729" t="s">
        <v>569</v>
      </c>
      <c r="B133" s="730" t="s">
        <v>570</v>
      </c>
      <c r="C133" s="731" t="s">
        <v>581</v>
      </c>
      <c r="D133" s="732" t="s">
        <v>582</v>
      </c>
      <c r="E133" s="733">
        <v>50113001</v>
      </c>
      <c r="F133" s="732" t="s">
        <v>598</v>
      </c>
      <c r="G133" s="731" t="s">
        <v>606</v>
      </c>
      <c r="H133" s="731">
        <v>155823</v>
      </c>
      <c r="I133" s="731">
        <v>55823</v>
      </c>
      <c r="J133" s="731" t="s">
        <v>830</v>
      </c>
      <c r="K133" s="731" t="s">
        <v>831</v>
      </c>
      <c r="L133" s="734">
        <v>33.010999999999996</v>
      </c>
      <c r="M133" s="734">
        <v>50</v>
      </c>
      <c r="N133" s="735">
        <v>1650.55</v>
      </c>
    </row>
    <row r="134" spans="1:14" ht="14.45" customHeight="1" x14ac:dyDescent="0.2">
      <c r="A134" s="729" t="s">
        <v>569</v>
      </c>
      <c r="B134" s="730" t="s">
        <v>570</v>
      </c>
      <c r="C134" s="731" t="s">
        <v>581</v>
      </c>
      <c r="D134" s="732" t="s">
        <v>582</v>
      </c>
      <c r="E134" s="733">
        <v>50113001</v>
      </c>
      <c r="F134" s="732" t="s">
        <v>598</v>
      </c>
      <c r="G134" s="731" t="s">
        <v>606</v>
      </c>
      <c r="H134" s="731">
        <v>155824</v>
      </c>
      <c r="I134" s="731">
        <v>55824</v>
      </c>
      <c r="J134" s="731" t="s">
        <v>830</v>
      </c>
      <c r="K134" s="731" t="s">
        <v>832</v>
      </c>
      <c r="L134" s="734">
        <v>41.47</v>
      </c>
      <c r="M134" s="734">
        <v>103</v>
      </c>
      <c r="N134" s="735">
        <v>4271.41</v>
      </c>
    </row>
    <row r="135" spans="1:14" ht="14.45" customHeight="1" x14ac:dyDescent="0.2">
      <c r="A135" s="729" t="s">
        <v>569</v>
      </c>
      <c r="B135" s="730" t="s">
        <v>570</v>
      </c>
      <c r="C135" s="731" t="s">
        <v>581</v>
      </c>
      <c r="D135" s="732" t="s">
        <v>582</v>
      </c>
      <c r="E135" s="733">
        <v>50113001</v>
      </c>
      <c r="F135" s="732" t="s">
        <v>598</v>
      </c>
      <c r="G135" s="731" t="s">
        <v>329</v>
      </c>
      <c r="H135" s="731">
        <v>243453</v>
      </c>
      <c r="I135" s="731">
        <v>243453</v>
      </c>
      <c r="J135" s="731" t="s">
        <v>830</v>
      </c>
      <c r="K135" s="731" t="s">
        <v>833</v>
      </c>
      <c r="L135" s="734">
        <v>82.533000000000001</v>
      </c>
      <c r="M135" s="734">
        <v>4</v>
      </c>
      <c r="N135" s="735">
        <v>330.13200000000001</v>
      </c>
    </row>
    <row r="136" spans="1:14" ht="14.45" customHeight="1" x14ac:dyDescent="0.2">
      <c r="A136" s="729" t="s">
        <v>569</v>
      </c>
      <c r="B136" s="730" t="s">
        <v>570</v>
      </c>
      <c r="C136" s="731" t="s">
        <v>581</v>
      </c>
      <c r="D136" s="732" t="s">
        <v>582</v>
      </c>
      <c r="E136" s="733">
        <v>50113001</v>
      </c>
      <c r="F136" s="732" t="s">
        <v>598</v>
      </c>
      <c r="G136" s="731" t="s">
        <v>599</v>
      </c>
      <c r="H136" s="731">
        <v>125907</v>
      </c>
      <c r="I136" s="731">
        <v>125907</v>
      </c>
      <c r="J136" s="731" t="s">
        <v>834</v>
      </c>
      <c r="K136" s="731" t="s">
        <v>835</v>
      </c>
      <c r="L136" s="734">
        <v>682</v>
      </c>
      <c r="M136" s="734">
        <v>1</v>
      </c>
      <c r="N136" s="735">
        <v>682</v>
      </c>
    </row>
    <row r="137" spans="1:14" ht="14.45" customHeight="1" x14ac:dyDescent="0.2">
      <c r="A137" s="729" t="s">
        <v>569</v>
      </c>
      <c r="B137" s="730" t="s">
        <v>570</v>
      </c>
      <c r="C137" s="731" t="s">
        <v>581</v>
      </c>
      <c r="D137" s="732" t="s">
        <v>582</v>
      </c>
      <c r="E137" s="733">
        <v>50113001</v>
      </c>
      <c r="F137" s="732" t="s">
        <v>598</v>
      </c>
      <c r="G137" s="731" t="s">
        <v>599</v>
      </c>
      <c r="H137" s="731">
        <v>242304</v>
      </c>
      <c r="I137" s="731">
        <v>242304</v>
      </c>
      <c r="J137" s="731" t="s">
        <v>836</v>
      </c>
      <c r="K137" s="731" t="s">
        <v>837</v>
      </c>
      <c r="L137" s="734">
        <v>45.010000000000005</v>
      </c>
      <c r="M137" s="734">
        <v>8</v>
      </c>
      <c r="N137" s="735">
        <v>360.08000000000004</v>
      </c>
    </row>
    <row r="138" spans="1:14" ht="14.45" customHeight="1" x14ac:dyDescent="0.2">
      <c r="A138" s="729" t="s">
        <v>569</v>
      </c>
      <c r="B138" s="730" t="s">
        <v>570</v>
      </c>
      <c r="C138" s="731" t="s">
        <v>581</v>
      </c>
      <c r="D138" s="732" t="s">
        <v>582</v>
      </c>
      <c r="E138" s="733">
        <v>50113001</v>
      </c>
      <c r="F138" s="732" t="s">
        <v>598</v>
      </c>
      <c r="G138" s="731" t="s">
        <v>599</v>
      </c>
      <c r="H138" s="731">
        <v>162579</v>
      </c>
      <c r="I138" s="731">
        <v>162579</v>
      </c>
      <c r="J138" s="731" t="s">
        <v>836</v>
      </c>
      <c r="K138" s="731" t="s">
        <v>838</v>
      </c>
      <c r="L138" s="734">
        <v>44.839999999999996</v>
      </c>
      <c r="M138" s="734">
        <v>2</v>
      </c>
      <c r="N138" s="735">
        <v>89.679999999999993</v>
      </c>
    </row>
    <row r="139" spans="1:14" ht="14.45" customHeight="1" x14ac:dyDescent="0.2">
      <c r="A139" s="729" t="s">
        <v>569</v>
      </c>
      <c r="B139" s="730" t="s">
        <v>570</v>
      </c>
      <c r="C139" s="731" t="s">
        <v>581</v>
      </c>
      <c r="D139" s="732" t="s">
        <v>582</v>
      </c>
      <c r="E139" s="733">
        <v>50113001</v>
      </c>
      <c r="F139" s="732" t="s">
        <v>598</v>
      </c>
      <c r="G139" s="731" t="s">
        <v>599</v>
      </c>
      <c r="H139" s="731">
        <v>200863</v>
      </c>
      <c r="I139" s="731">
        <v>200863</v>
      </c>
      <c r="J139" s="731" t="s">
        <v>839</v>
      </c>
      <c r="K139" s="731" t="s">
        <v>840</v>
      </c>
      <c r="L139" s="734">
        <v>85.45</v>
      </c>
      <c r="M139" s="734">
        <v>2</v>
      </c>
      <c r="N139" s="735">
        <v>170.9</v>
      </c>
    </row>
    <row r="140" spans="1:14" ht="14.45" customHeight="1" x14ac:dyDescent="0.2">
      <c r="A140" s="729" t="s">
        <v>569</v>
      </c>
      <c r="B140" s="730" t="s">
        <v>570</v>
      </c>
      <c r="C140" s="731" t="s">
        <v>581</v>
      </c>
      <c r="D140" s="732" t="s">
        <v>582</v>
      </c>
      <c r="E140" s="733">
        <v>50113001</v>
      </c>
      <c r="F140" s="732" t="s">
        <v>598</v>
      </c>
      <c r="G140" s="731" t="s">
        <v>599</v>
      </c>
      <c r="H140" s="731">
        <v>224053</v>
      </c>
      <c r="I140" s="731">
        <v>224053</v>
      </c>
      <c r="J140" s="731" t="s">
        <v>841</v>
      </c>
      <c r="K140" s="731" t="s">
        <v>842</v>
      </c>
      <c r="L140" s="734">
        <v>247.32199999999997</v>
      </c>
      <c r="M140" s="734">
        <v>20</v>
      </c>
      <c r="N140" s="735">
        <v>4946.4399999999996</v>
      </c>
    </row>
    <row r="141" spans="1:14" ht="14.45" customHeight="1" x14ac:dyDescent="0.2">
      <c r="A141" s="729" t="s">
        <v>569</v>
      </c>
      <c r="B141" s="730" t="s">
        <v>570</v>
      </c>
      <c r="C141" s="731" t="s">
        <v>581</v>
      </c>
      <c r="D141" s="732" t="s">
        <v>582</v>
      </c>
      <c r="E141" s="733">
        <v>50113001</v>
      </c>
      <c r="F141" s="732" t="s">
        <v>598</v>
      </c>
      <c r="G141" s="731" t="s">
        <v>599</v>
      </c>
      <c r="H141" s="731">
        <v>207820</v>
      </c>
      <c r="I141" s="731">
        <v>207820</v>
      </c>
      <c r="J141" s="731" t="s">
        <v>843</v>
      </c>
      <c r="K141" s="731" t="s">
        <v>844</v>
      </c>
      <c r="L141" s="734">
        <v>33.670000000000009</v>
      </c>
      <c r="M141" s="734">
        <v>54</v>
      </c>
      <c r="N141" s="735">
        <v>1818.1800000000003</v>
      </c>
    </row>
    <row r="142" spans="1:14" ht="14.45" customHeight="1" x14ac:dyDescent="0.2">
      <c r="A142" s="729" t="s">
        <v>569</v>
      </c>
      <c r="B142" s="730" t="s">
        <v>570</v>
      </c>
      <c r="C142" s="731" t="s">
        <v>581</v>
      </c>
      <c r="D142" s="732" t="s">
        <v>582</v>
      </c>
      <c r="E142" s="733">
        <v>50113001</v>
      </c>
      <c r="F142" s="732" t="s">
        <v>598</v>
      </c>
      <c r="G142" s="731" t="s">
        <v>599</v>
      </c>
      <c r="H142" s="731">
        <v>502456</v>
      </c>
      <c r="I142" s="731">
        <v>9999999</v>
      </c>
      <c r="J142" s="731" t="s">
        <v>845</v>
      </c>
      <c r="K142" s="731" t="s">
        <v>846</v>
      </c>
      <c r="L142" s="734">
        <v>114.40000000000002</v>
      </c>
      <c r="M142" s="734">
        <v>6</v>
      </c>
      <c r="N142" s="735">
        <v>686.40000000000009</v>
      </c>
    </row>
    <row r="143" spans="1:14" ht="14.45" customHeight="1" x14ac:dyDescent="0.2">
      <c r="A143" s="729" t="s">
        <v>569</v>
      </c>
      <c r="B143" s="730" t="s">
        <v>570</v>
      </c>
      <c r="C143" s="731" t="s">
        <v>581</v>
      </c>
      <c r="D143" s="732" t="s">
        <v>582</v>
      </c>
      <c r="E143" s="733">
        <v>50113001</v>
      </c>
      <c r="F143" s="732" t="s">
        <v>598</v>
      </c>
      <c r="G143" s="731" t="s">
        <v>599</v>
      </c>
      <c r="H143" s="731">
        <v>100269</v>
      </c>
      <c r="I143" s="731">
        <v>269</v>
      </c>
      <c r="J143" s="731" t="s">
        <v>847</v>
      </c>
      <c r="K143" s="731" t="s">
        <v>848</v>
      </c>
      <c r="L143" s="734">
        <v>50.9</v>
      </c>
      <c r="M143" s="734">
        <v>1</v>
      </c>
      <c r="N143" s="735">
        <v>50.9</v>
      </c>
    </row>
    <row r="144" spans="1:14" ht="14.45" customHeight="1" x14ac:dyDescent="0.2">
      <c r="A144" s="729" t="s">
        <v>569</v>
      </c>
      <c r="B144" s="730" t="s">
        <v>570</v>
      </c>
      <c r="C144" s="731" t="s">
        <v>581</v>
      </c>
      <c r="D144" s="732" t="s">
        <v>582</v>
      </c>
      <c r="E144" s="733">
        <v>50113001</v>
      </c>
      <c r="F144" s="732" t="s">
        <v>598</v>
      </c>
      <c r="G144" s="731" t="s">
        <v>599</v>
      </c>
      <c r="H144" s="731">
        <v>132917</v>
      </c>
      <c r="I144" s="731">
        <v>32917</v>
      </c>
      <c r="J144" s="731" t="s">
        <v>849</v>
      </c>
      <c r="K144" s="731" t="s">
        <v>850</v>
      </c>
      <c r="L144" s="734">
        <v>160.52000000000001</v>
      </c>
      <c r="M144" s="734">
        <v>1</v>
      </c>
      <c r="N144" s="735">
        <v>160.52000000000001</v>
      </c>
    </row>
    <row r="145" spans="1:14" ht="14.45" customHeight="1" x14ac:dyDescent="0.2">
      <c r="A145" s="729" t="s">
        <v>569</v>
      </c>
      <c r="B145" s="730" t="s">
        <v>570</v>
      </c>
      <c r="C145" s="731" t="s">
        <v>581</v>
      </c>
      <c r="D145" s="732" t="s">
        <v>582</v>
      </c>
      <c r="E145" s="733">
        <v>50113001</v>
      </c>
      <c r="F145" s="732" t="s">
        <v>598</v>
      </c>
      <c r="G145" s="731" t="s">
        <v>606</v>
      </c>
      <c r="H145" s="731">
        <v>844738</v>
      </c>
      <c r="I145" s="731">
        <v>101227</v>
      </c>
      <c r="J145" s="731" t="s">
        <v>851</v>
      </c>
      <c r="K145" s="731" t="s">
        <v>772</v>
      </c>
      <c r="L145" s="734">
        <v>141.28</v>
      </c>
      <c r="M145" s="734">
        <v>1</v>
      </c>
      <c r="N145" s="735">
        <v>141.28</v>
      </c>
    </row>
    <row r="146" spans="1:14" ht="14.45" customHeight="1" x14ac:dyDescent="0.2">
      <c r="A146" s="729" t="s">
        <v>569</v>
      </c>
      <c r="B146" s="730" t="s">
        <v>570</v>
      </c>
      <c r="C146" s="731" t="s">
        <v>581</v>
      </c>
      <c r="D146" s="732" t="s">
        <v>582</v>
      </c>
      <c r="E146" s="733">
        <v>50113001</v>
      </c>
      <c r="F146" s="732" t="s">
        <v>598</v>
      </c>
      <c r="G146" s="731" t="s">
        <v>599</v>
      </c>
      <c r="H146" s="731">
        <v>845758</v>
      </c>
      <c r="I146" s="731">
        <v>280</v>
      </c>
      <c r="J146" s="731" t="s">
        <v>852</v>
      </c>
      <c r="K146" s="731" t="s">
        <v>853</v>
      </c>
      <c r="L146" s="734">
        <v>73.609999999999985</v>
      </c>
      <c r="M146" s="734">
        <v>1</v>
      </c>
      <c r="N146" s="735">
        <v>73.609999999999985</v>
      </c>
    </row>
    <row r="147" spans="1:14" ht="14.45" customHeight="1" x14ac:dyDescent="0.2">
      <c r="A147" s="729" t="s">
        <v>569</v>
      </c>
      <c r="B147" s="730" t="s">
        <v>570</v>
      </c>
      <c r="C147" s="731" t="s">
        <v>581</v>
      </c>
      <c r="D147" s="732" t="s">
        <v>582</v>
      </c>
      <c r="E147" s="733">
        <v>50113001</v>
      </c>
      <c r="F147" s="732" t="s">
        <v>598</v>
      </c>
      <c r="G147" s="731" t="s">
        <v>599</v>
      </c>
      <c r="H147" s="731">
        <v>224816</v>
      </c>
      <c r="I147" s="731">
        <v>224816</v>
      </c>
      <c r="J147" s="731" t="s">
        <v>854</v>
      </c>
      <c r="K147" s="731" t="s">
        <v>855</v>
      </c>
      <c r="L147" s="734">
        <v>31.580000000000005</v>
      </c>
      <c r="M147" s="734">
        <v>1</v>
      </c>
      <c r="N147" s="735">
        <v>31.580000000000005</v>
      </c>
    </row>
    <row r="148" spans="1:14" ht="14.45" customHeight="1" x14ac:dyDescent="0.2">
      <c r="A148" s="729" t="s">
        <v>569</v>
      </c>
      <c r="B148" s="730" t="s">
        <v>570</v>
      </c>
      <c r="C148" s="731" t="s">
        <v>581</v>
      </c>
      <c r="D148" s="732" t="s">
        <v>582</v>
      </c>
      <c r="E148" s="733">
        <v>50113001</v>
      </c>
      <c r="F148" s="732" t="s">
        <v>598</v>
      </c>
      <c r="G148" s="731" t="s">
        <v>599</v>
      </c>
      <c r="H148" s="731">
        <v>159358</v>
      </c>
      <c r="I148" s="731">
        <v>59358</v>
      </c>
      <c r="J148" s="731" t="s">
        <v>856</v>
      </c>
      <c r="K148" s="731" t="s">
        <v>857</v>
      </c>
      <c r="L148" s="734">
        <v>336.27</v>
      </c>
      <c r="M148" s="734">
        <v>8</v>
      </c>
      <c r="N148" s="735">
        <v>2690.16</v>
      </c>
    </row>
    <row r="149" spans="1:14" ht="14.45" customHeight="1" x14ac:dyDescent="0.2">
      <c r="A149" s="729" t="s">
        <v>569</v>
      </c>
      <c r="B149" s="730" t="s">
        <v>570</v>
      </c>
      <c r="C149" s="731" t="s">
        <v>581</v>
      </c>
      <c r="D149" s="732" t="s">
        <v>582</v>
      </c>
      <c r="E149" s="733">
        <v>50113001</v>
      </c>
      <c r="F149" s="732" t="s">
        <v>598</v>
      </c>
      <c r="G149" s="731" t="s">
        <v>599</v>
      </c>
      <c r="H149" s="731">
        <v>145551</v>
      </c>
      <c r="I149" s="731">
        <v>145551</v>
      </c>
      <c r="J149" s="731" t="s">
        <v>858</v>
      </c>
      <c r="K149" s="731" t="s">
        <v>772</v>
      </c>
      <c r="L149" s="734">
        <v>41</v>
      </c>
      <c r="M149" s="734">
        <v>1</v>
      </c>
      <c r="N149" s="735">
        <v>41</v>
      </c>
    </row>
    <row r="150" spans="1:14" ht="14.45" customHeight="1" x14ac:dyDescent="0.2">
      <c r="A150" s="729" t="s">
        <v>569</v>
      </c>
      <c r="B150" s="730" t="s">
        <v>570</v>
      </c>
      <c r="C150" s="731" t="s">
        <v>581</v>
      </c>
      <c r="D150" s="732" t="s">
        <v>582</v>
      </c>
      <c r="E150" s="733">
        <v>50113001</v>
      </c>
      <c r="F150" s="732" t="s">
        <v>598</v>
      </c>
      <c r="G150" s="731" t="s">
        <v>599</v>
      </c>
      <c r="H150" s="731">
        <v>145567</v>
      </c>
      <c r="I150" s="731">
        <v>145567</v>
      </c>
      <c r="J150" s="731" t="s">
        <v>859</v>
      </c>
      <c r="K150" s="731" t="s">
        <v>605</v>
      </c>
      <c r="L150" s="734">
        <v>63.069999999999979</v>
      </c>
      <c r="M150" s="734">
        <v>1</v>
      </c>
      <c r="N150" s="735">
        <v>63.069999999999979</v>
      </c>
    </row>
    <row r="151" spans="1:14" ht="14.45" customHeight="1" x14ac:dyDescent="0.2">
      <c r="A151" s="729" t="s">
        <v>569</v>
      </c>
      <c r="B151" s="730" t="s">
        <v>570</v>
      </c>
      <c r="C151" s="731" t="s">
        <v>581</v>
      </c>
      <c r="D151" s="732" t="s">
        <v>582</v>
      </c>
      <c r="E151" s="733">
        <v>50113001</v>
      </c>
      <c r="F151" s="732" t="s">
        <v>598</v>
      </c>
      <c r="G151" s="731" t="s">
        <v>599</v>
      </c>
      <c r="H151" s="731">
        <v>173246</v>
      </c>
      <c r="I151" s="731">
        <v>173246</v>
      </c>
      <c r="J151" s="731" t="s">
        <v>860</v>
      </c>
      <c r="K151" s="731" t="s">
        <v>861</v>
      </c>
      <c r="L151" s="734">
        <v>112.30299999999998</v>
      </c>
      <c r="M151" s="734">
        <v>30</v>
      </c>
      <c r="N151" s="735">
        <v>3369.0899999999997</v>
      </c>
    </row>
    <row r="152" spans="1:14" ht="14.45" customHeight="1" x14ac:dyDescent="0.2">
      <c r="A152" s="729" t="s">
        <v>569</v>
      </c>
      <c r="B152" s="730" t="s">
        <v>570</v>
      </c>
      <c r="C152" s="731" t="s">
        <v>581</v>
      </c>
      <c r="D152" s="732" t="s">
        <v>582</v>
      </c>
      <c r="E152" s="733">
        <v>50113001</v>
      </c>
      <c r="F152" s="732" t="s">
        <v>598</v>
      </c>
      <c r="G152" s="731" t="s">
        <v>606</v>
      </c>
      <c r="H152" s="731">
        <v>194882</v>
      </c>
      <c r="I152" s="731">
        <v>94882</v>
      </c>
      <c r="J152" s="731" t="s">
        <v>862</v>
      </c>
      <c r="K152" s="731" t="s">
        <v>863</v>
      </c>
      <c r="L152" s="734">
        <v>171.66</v>
      </c>
      <c r="M152" s="734">
        <v>4</v>
      </c>
      <c r="N152" s="735">
        <v>686.64</v>
      </c>
    </row>
    <row r="153" spans="1:14" ht="14.45" customHeight="1" x14ac:dyDescent="0.2">
      <c r="A153" s="729" t="s">
        <v>569</v>
      </c>
      <c r="B153" s="730" t="s">
        <v>570</v>
      </c>
      <c r="C153" s="731" t="s">
        <v>581</v>
      </c>
      <c r="D153" s="732" t="s">
        <v>582</v>
      </c>
      <c r="E153" s="733">
        <v>50113001</v>
      </c>
      <c r="F153" s="732" t="s">
        <v>598</v>
      </c>
      <c r="G153" s="731" t="s">
        <v>599</v>
      </c>
      <c r="H153" s="731">
        <v>848866</v>
      </c>
      <c r="I153" s="731">
        <v>119654</v>
      </c>
      <c r="J153" s="731" t="s">
        <v>864</v>
      </c>
      <c r="K153" s="731" t="s">
        <v>865</v>
      </c>
      <c r="L153" s="734">
        <v>255.10000000000002</v>
      </c>
      <c r="M153" s="734">
        <v>2</v>
      </c>
      <c r="N153" s="735">
        <v>510.20000000000005</v>
      </c>
    </row>
    <row r="154" spans="1:14" ht="14.45" customHeight="1" x14ac:dyDescent="0.2">
      <c r="A154" s="729" t="s">
        <v>569</v>
      </c>
      <c r="B154" s="730" t="s">
        <v>570</v>
      </c>
      <c r="C154" s="731" t="s">
        <v>581</v>
      </c>
      <c r="D154" s="732" t="s">
        <v>582</v>
      </c>
      <c r="E154" s="733">
        <v>50113001</v>
      </c>
      <c r="F154" s="732" t="s">
        <v>598</v>
      </c>
      <c r="G154" s="731" t="s">
        <v>606</v>
      </c>
      <c r="H154" s="731">
        <v>848251</v>
      </c>
      <c r="I154" s="731">
        <v>122632</v>
      </c>
      <c r="J154" s="731" t="s">
        <v>866</v>
      </c>
      <c r="K154" s="731" t="s">
        <v>867</v>
      </c>
      <c r="L154" s="734">
        <v>97.04</v>
      </c>
      <c r="M154" s="734">
        <v>2</v>
      </c>
      <c r="N154" s="735">
        <v>194.08</v>
      </c>
    </row>
    <row r="155" spans="1:14" ht="14.45" customHeight="1" x14ac:dyDescent="0.2">
      <c r="A155" s="729" t="s">
        <v>569</v>
      </c>
      <c r="B155" s="730" t="s">
        <v>570</v>
      </c>
      <c r="C155" s="731" t="s">
        <v>581</v>
      </c>
      <c r="D155" s="732" t="s">
        <v>582</v>
      </c>
      <c r="E155" s="733">
        <v>50113001</v>
      </c>
      <c r="F155" s="732" t="s">
        <v>598</v>
      </c>
      <c r="G155" s="731" t="s">
        <v>599</v>
      </c>
      <c r="H155" s="731">
        <v>117162</v>
      </c>
      <c r="I155" s="731">
        <v>17162</v>
      </c>
      <c r="J155" s="731" t="s">
        <v>868</v>
      </c>
      <c r="K155" s="731" t="s">
        <v>869</v>
      </c>
      <c r="L155" s="734">
        <v>126.25999999999999</v>
      </c>
      <c r="M155" s="734">
        <v>1</v>
      </c>
      <c r="N155" s="735">
        <v>126.25999999999999</v>
      </c>
    </row>
    <row r="156" spans="1:14" ht="14.45" customHeight="1" x14ac:dyDescent="0.2">
      <c r="A156" s="729" t="s">
        <v>569</v>
      </c>
      <c r="B156" s="730" t="s">
        <v>570</v>
      </c>
      <c r="C156" s="731" t="s">
        <v>581</v>
      </c>
      <c r="D156" s="732" t="s">
        <v>582</v>
      </c>
      <c r="E156" s="733">
        <v>50113001</v>
      </c>
      <c r="F156" s="732" t="s">
        <v>598</v>
      </c>
      <c r="G156" s="731" t="s">
        <v>599</v>
      </c>
      <c r="H156" s="731">
        <v>115518</v>
      </c>
      <c r="I156" s="731">
        <v>187418</v>
      </c>
      <c r="J156" s="731" t="s">
        <v>870</v>
      </c>
      <c r="K156" s="731" t="s">
        <v>871</v>
      </c>
      <c r="L156" s="734">
        <v>73.180000000000007</v>
      </c>
      <c r="M156" s="734">
        <v>1</v>
      </c>
      <c r="N156" s="735">
        <v>73.180000000000007</v>
      </c>
    </row>
    <row r="157" spans="1:14" ht="14.45" customHeight="1" x14ac:dyDescent="0.2">
      <c r="A157" s="729" t="s">
        <v>569</v>
      </c>
      <c r="B157" s="730" t="s">
        <v>570</v>
      </c>
      <c r="C157" s="731" t="s">
        <v>581</v>
      </c>
      <c r="D157" s="732" t="s">
        <v>582</v>
      </c>
      <c r="E157" s="733">
        <v>50113001</v>
      </c>
      <c r="F157" s="732" t="s">
        <v>598</v>
      </c>
      <c r="G157" s="731" t="s">
        <v>599</v>
      </c>
      <c r="H157" s="731">
        <v>397057</v>
      </c>
      <c r="I157" s="731">
        <v>0</v>
      </c>
      <c r="J157" s="731" t="s">
        <v>872</v>
      </c>
      <c r="K157" s="731" t="s">
        <v>329</v>
      </c>
      <c r="L157" s="734">
        <v>58.756923076923073</v>
      </c>
      <c r="M157" s="734">
        <v>13</v>
      </c>
      <c r="N157" s="735">
        <v>763.83999999999992</v>
      </c>
    </row>
    <row r="158" spans="1:14" ht="14.45" customHeight="1" x14ac:dyDescent="0.2">
      <c r="A158" s="729" t="s">
        <v>569</v>
      </c>
      <c r="B158" s="730" t="s">
        <v>570</v>
      </c>
      <c r="C158" s="731" t="s">
        <v>581</v>
      </c>
      <c r="D158" s="732" t="s">
        <v>582</v>
      </c>
      <c r="E158" s="733">
        <v>50113001</v>
      </c>
      <c r="F158" s="732" t="s">
        <v>598</v>
      </c>
      <c r="G158" s="731" t="s">
        <v>599</v>
      </c>
      <c r="H158" s="731">
        <v>100610</v>
      </c>
      <c r="I158" s="731">
        <v>610</v>
      </c>
      <c r="J158" s="731" t="s">
        <v>873</v>
      </c>
      <c r="K158" s="731" t="s">
        <v>874</v>
      </c>
      <c r="L158" s="734">
        <v>72.419999999999987</v>
      </c>
      <c r="M158" s="734">
        <v>2</v>
      </c>
      <c r="N158" s="735">
        <v>144.83999999999997</v>
      </c>
    </row>
    <row r="159" spans="1:14" ht="14.45" customHeight="1" x14ac:dyDescent="0.2">
      <c r="A159" s="729" t="s">
        <v>569</v>
      </c>
      <c r="B159" s="730" t="s">
        <v>570</v>
      </c>
      <c r="C159" s="731" t="s">
        <v>581</v>
      </c>
      <c r="D159" s="732" t="s">
        <v>582</v>
      </c>
      <c r="E159" s="733">
        <v>50113001</v>
      </c>
      <c r="F159" s="732" t="s">
        <v>598</v>
      </c>
      <c r="G159" s="731" t="s">
        <v>599</v>
      </c>
      <c r="H159" s="731">
        <v>100612</v>
      </c>
      <c r="I159" s="731">
        <v>612</v>
      </c>
      <c r="J159" s="731" t="s">
        <v>875</v>
      </c>
      <c r="K159" s="731" t="s">
        <v>876</v>
      </c>
      <c r="L159" s="734">
        <v>67.58</v>
      </c>
      <c r="M159" s="734">
        <v>3</v>
      </c>
      <c r="N159" s="735">
        <v>202.74</v>
      </c>
    </row>
    <row r="160" spans="1:14" ht="14.45" customHeight="1" x14ac:dyDescent="0.2">
      <c r="A160" s="729" t="s">
        <v>569</v>
      </c>
      <c r="B160" s="730" t="s">
        <v>570</v>
      </c>
      <c r="C160" s="731" t="s">
        <v>581</v>
      </c>
      <c r="D160" s="732" t="s">
        <v>582</v>
      </c>
      <c r="E160" s="733">
        <v>50113001</v>
      </c>
      <c r="F160" s="732" t="s">
        <v>598</v>
      </c>
      <c r="G160" s="731" t="s">
        <v>599</v>
      </c>
      <c r="H160" s="731">
        <v>192160</v>
      </c>
      <c r="I160" s="731">
        <v>92160</v>
      </c>
      <c r="J160" s="731" t="s">
        <v>877</v>
      </c>
      <c r="K160" s="731" t="s">
        <v>878</v>
      </c>
      <c r="L160" s="734">
        <v>66.07999999999997</v>
      </c>
      <c r="M160" s="734">
        <v>1</v>
      </c>
      <c r="N160" s="735">
        <v>66.07999999999997</v>
      </c>
    </row>
    <row r="161" spans="1:14" ht="14.45" customHeight="1" x14ac:dyDescent="0.2">
      <c r="A161" s="729" t="s">
        <v>569</v>
      </c>
      <c r="B161" s="730" t="s">
        <v>570</v>
      </c>
      <c r="C161" s="731" t="s">
        <v>581</v>
      </c>
      <c r="D161" s="732" t="s">
        <v>582</v>
      </c>
      <c r="E161" s="733">
        <v>50113001</v>
      </c>
      <c r="F161" s="732" t="s">
        <v>598</v>
      </c>
      <c r="G161" s="731" t="s">
        <v>599</v>
      </c>
      <c r="H161" s="731">
        <v>158191</v>
      </c>
      <c r="I161" s="731">
        <v>158191</v>
      </c>
      <c r="J161" s="731" t="s">
        <v>879</v>
      </c>
      <c r="K161" s="731" t="s">
        <v>880</v>
      </c>
      <c r="L161" s="734">
        <v>58.309999999999988</v>
      </c>
      <c r="M161" s="734">
        <v>1</v>
      </c>
      <c r="N161" s="735">
        <v>58.309999999999988</v>
      </c>
    </row>
    <row r="162" spans="1:14" ht="14.45" customHeight="1" x14ac:dyDescent="0.2">
      <c r="A162" s="729" t="s">
        <v>569</v>
      </c>
      <c r="B162" s="730" t="s">
        <v>570</v>
      </c>
      <c r="C162" s="731" t="s">
        <v>581</v>
      </c>
      <c r="D162" s="732" t="s">
        <v>582</v>
      </c>
      <c r="E162" s="733">
        <v>50113001</v>
      </c>
      <c r="F162" s="732" t="s">
        <v>598</v>
      </c>
      <c r="G162" s="731" t="s">
        <v>599</v>
      </c>
      <c r="H162" s="731">
        <v>184360</v>
      </c>
      <c r="I162" s="731">
        <v>84360</v>
      </c>
      <c r="J162" s="731" t="s">
        <v>881</v>
      </c>
      <c r="K162" s="731" t="s">
        <v>882</v>
      </c>
      <c r="L162" s="734">
        <v>149.5</v>
      </c>
      <c r="M162" s="734">
        <v>1</v>
      </c>
      <c r="N162" s="735">
        <v>149.5</v>
      </c>
    </row>
    <row r="163" spans="1:14" ht="14.45" customHeight="1" x14ac:dyDescent="0.2">
      <c r="A163" s="729" t="s">
        <v>569</v>
      </c>
      <c r="B163" s="730" t="s">
        <v>570</v>
      </c>
      <c r="C163" s="731" t="s">
        <v>581</v>
      </c>
      <c r="D163" s="732" t="s">
        <v>582</v>
      </c>
      <c r="E163" s="733">
        <v>50113001</v>
      </c>
      <c r="F163" s="732" t="s">
        <v>598</v>
      </c>
      <c r="G163" s="731" t="s">
        <v>599</v>
      </c>
      <c r="H163" s="731">
        <v>131385</v>
      </c>
      <c r="I163" s="731">
        <v>31385</v>
      </c>
      <c r="J163" s="731" t="s">
        <v>883</v>
      </c>
      <c r="K163" s="731" t="s">
        <v>884</v>
      </c>
      <c r="L163" s="734">
        <v>39.14</v>
      </c>
      <c r="M163" s="734">
        <v>1</v>
      </c>
      <c r="N163" s="735">
        <v>39.14</v>
      </c>
    </row>
    <row r="164" spans="1:14" ht="14.45" customHeight="1" x14ac:dyDescent="0.2">
      <c r="A164" s="729" t="s">
        <v>569</v>
      </c>
      <c r="B164" s="730" t="s">
        <v>570</v>
      </c>
      <c r="C164" s="731" t="s">
        <v>581</v>
      </c>
      <c r="D164" s="732" t="s">
        <v>582</v>
      </c>
      <c r="E164" s="733">
        <v>50113001</v>
      </c>
      <c r="F164" s="732" t="s">
        <v>598</v>
      </c>
      <c r="G164" s="731" t="s">
        <v>599</v>
      </c>
      <c r="H164" s="731">
        <v>848632</v>
      </c>
      <c r="I164" s="731">
        <v>125315</v>
      </c>
      <c r="J164" s="731" t="s">
        <v>885</v>
      </c>
      <c r="K164" s="731" t="s">
        <v>886</v>
      </c>
      <c r="L164" s="734">
        <v>58.150000000000013</v>
      </c>
      <c r="M164" s="734">
        <v>2</v>
      </c>
      <c r="N164" s="735">
        <v>116.30000000000003</v>
      </c>
    </row>
    <row r="165" spans="1:14" ht="14.45" customHeight="1" x14ac:dyDescent="0.2">
      <c r="A165" s="729" t="s">
        <v>569</v>
      </c>
      <c r="B165" s="730" t="s">
        <v>570</v>
      </c>
      <c r="C165" s="731" t="s">
        <v>581</v>
      </c>
      <c r="D165" s="732" t="s">
        <v>582</v>
      </c>
      <c r="E165" s="733">
        <v>50113001</v>
      </c>
      <c r="F165" s="732" t="s">
        <v>598</v>
      </c>
      <c r="G165" s="731" t="s">
        <v>599</v>
      </c>
      <c r="H165" s="731">
        <v>148578</v>
      </c>
      <c r="I165" s="731">
        <v>48578</v>
      </c>
      <c r="J165" s="731" t="s">
        <v>885</v>
      </c>
      <c r="K165" s="731" t="s">
        <v>887</v>
      </c>
      <c r="L165" s="734">
        <v>54.920000000000009</v>
      </c>
      <c r="M165" s="734">
        <v>1</v>
      </c>
      <c r="N165" s="735">
        <v>54.920000000000009</v>
      </c>
    </row>
    <row r="166" spans="1:14" ht="14.45" customHeight="1" x14ac:dyDescent="0.2">
      <c r="A166" s="729" t="s">
        <v>569</v>
      </c>
      <c r="B166" s="730" t="s">
        <v>570</v>
      </c>
      <c r="C166" s="731" t="s">
        <v>581</v>
      </c>
      <c r="D166" s="732" t="s">
        <v>582</v>
      </c>
      <c r="E166" s="733">
        <v>50113001</v>
      </c>
      <c r="F166" s="732" t="s">
        <v>598</v>
      </c>
      <c r="G166" s="731" t="s">
        <v>599</v>
      </c>
      <c r="H166" s="731">
        <v>132090</v>
      </c>
      <c r="I166" s="731">
        <v>32090</v>
      </c>
      <c r="J166" s="731" t="s">
        <v>888</v>
      </c>
      <c r="K166" s="731" t="s">
        <v>889</v>
      </c>
      <c r="L166" s="734">
        <v>27.421999999999997</v>
      </c>
      <c r="M166" s="734">
        <v>5</v>
      </c>
      <c r="N166" s="735">
        <v>137.10999999999999</v>
      </c>
    </row>
    <row r="167" spans="1:14" ht="14.45" customHeight="1" x14ac:dyDescent="0.2">
      <c r="A167" s="729" t="s">
        <v>569</v>
      </c>
      <c r="B167" s="730" t="s">
        <v>570</v>
      </c>
      <c r="C167" s="731" t="s">
        <v>581</v>
      </c>
      <c r="D167" s="732" t="s">
        <v>582</v>
      </c>
      <c r="E167" s="733">
        <v>50113001</v>
      </c>
      <c r="F167" s="732" t="s">
        <v>598</v>
      </c>
      <c r="G167" s="731" t="s">
        <v>599</v>
      </c>
      <c r="H167" s="731">
        <v>221998</v>
      </c>
      <c r="I167" s="731">
        <v>221998</v>
      </c>
      <c r="J167" s="731" t="s">
        <v>890</v>
      </c>
      <c r="K167" s="731" t="s">
        <v>891</v>
      </c>
      <c r="L167" s="734">
        <v>22.41</v>
      </c>
      <c r="M167" s="734">
        <v>2</v>
      </c>
      <c r="N167" s="735">
        <v>44.82</v>
      </c>
    </row>
    <row r="168" spans="1:14" ht="14.45" customHeight="1" x14ac:dyDescent="0.2">
      <c r="A168" s="729" t="s">
        <v>569</v>
      </c>
      <c r="B168" s="730" t="s">
        <v>570</v>
      </c>
      <c r="C168" s="731" t="s">
        <v>581</v>
      </c>
      <c r="D168" s="732" t="s">
        <v>582</v>
      </c>
      <c r="E168" s="733">
        <v>50113001</v>
      </c>
      <c r="F168" s="732" t="s">
        <v>598</v>
      </c>
      <c r="G168" s="731" t="s">
        <v>599</v>
      </c>
      <c r="H168" s="731">
        <v>242203</v>
      </c>
      <c r="I168" s="731">
        <v>242203</v>
      </c>
      <c r="J168" s="731" t="s">
        <v>892</v>
      </c>
      <c r="K168" s="731" t="s">
        <v>893</v>
      </c>
      <c r="L168" s="734">
        <v>104.5</v>
      </c>
      <c r="M168" s="734">
        <v>4</v>
      </c>
      <c r="N168" s="735">
        <v>418</v>
      </c>
    </row>
    <row r="169" spans="1:14" ht="14.45" customHeight="1" x14ac:dyDescent="0.2">
      <c r="A169" s="729" t="s">
        <v>569</v>
      </c>
      <c r="B169" s="730" t="s">
        <v>570</v>
      </c>
      <c r="C169" s="731" t="s">
        <v>581</v>
      </c>
      <c r="D169" s="732" t="s">
        <v>582</v>
      </c>
      <c r="E169" s="733">
        <v>50113001</v>
      </c>
      <c r="F169" s="732" t="s">
        <v>598</v>
      </c>
      <c r="G169" s="731" t="s">
        <v>599</v>
      </c>
      <c r="H169" s="731">
        <v>215851</v>
      </c>
      <c r="I169" s="731">
        <v>215851</v>
      </c>
      <c r="J169" s="731" t="s">
        <v>894</v>
      </c>
      <c r="K169" s="731" t="s">
        <v>895</v>
      </c>
      <c r="L169" s="734">
        <v>290.05900000000003</v>
      </c>
      <c r="M169" s="734">
        <v>1</v>
      </c>
      <c r="N169" s="735">
        <v>290.05900000000003</v>
      </c>
    </row>
    <row r="170" spans="1:14" ht="14.45" customHeight="1" x14ac:dyDescent="0.2">
      <c r="A170" s="729" t="s">
        <v>569</v>
      </c>
      <c r="B170" s="730" t="s">
        <v>570</v>
      </c>
      <c r="C170" s="731" t="s">
        <v>581</v>
      </c>
      <c r="D170" s="732" t="s">
        <v>582</v>
      </c>
      <c r="E170" s="733">
        <v>50113001</v>
      </c>
      <c r="F170" s="732" t="s">
        <v>598</v>
      </c>
      <c r="G170" s="731" t="s">
        <v>606</v>
      </c>
      <c r="H170" s="731">
        <v>56972</v>
      </c>
      <c r="I170" s="731">
        <v>56972</v>
      </c>
      <c r="J170" s="731" t="s">
        <v>896</v>
      </c>
      <c r="K170" s="731" t="s">
        <v>897</v>
      </c>
      <c r="L170" s="734">
        <v>15.5</v>
      </c>
      <c r="M170" s="734">
        <v>1</v>
      </c>
      <c r="N170" s="735">
        <v>15.5</v>
      </c>
    </row>
    <row r="171" spans="1:14" ht="14.45" customHeight="1" x14ac:dyDescent="0.2">
      <c r="A171" s="729" t="s">
        <v>569</v>
      </c>
      <c r="B171" s="730" t="s">
        <v>570</v>
      </c>
      <c r="C171" s="731" t="s">
        <v>581</v>
      </c>
      <c r="D171" s="732" t="s">
        <v>582</v>
      </c>
      <c r="E171" s="733">
        <v>50113001</v>
      </c>
      <c r="F171" s="732" t="s">
        <v>598</v>
      </c>
      <c r="G171" s="731" t="s">
        <v>606</v>
      </c>
      <c r="H171" s="731">
        <v>156981</v>
      </c>
      <c r="I171" s="731">
        <v>56981</v>
      </c>
      <c r="J171" s="731" t="s">
        <v>898</v>
      </c>
      <c r="K171" s="731" t="s">
        <v>899</v>
      </c>
      <c r="L171" s="734">
        <v>31.659999999999997</v>
      </c>
      <c r="M171" s="734">
        <v>1</v>
      </c>
      <c r="N171" s="735">
        <v>31.659999999999997</v>
      </c>
    </row>
    <row r="172" spans="1:14" ht="14.45" customHeight="1" x14ac:dyDescent="0.2">
      <c r="A172" s="729" t="s">
        <v>569</v>
      </c>
      <c r="B172" s="730" t="s">
        <v>570</v>
      </c>
      <c r="C172" s="731" t="s">
        <v>581</v>
      </c>
      <c r="D172" s="732" t="s">
        <v>582</v>
      </c>
      <c r="E172" s="733">
        <v>50113001</v>
      </c>
      <c r="F172" s="732" t="s">
        <v>598</v>
      </c>
      <c r="G172" s="731" t="s">
        <v>606</v>
      </c>
      <c r="H172" s="731">
        <v>150311</v>
      </c>
      <c r="I172" s="731">
        <v>50311</v>
      </c>
      <c r="J172" s="731" t="s">
        <v>900</v>
      </c>
      <c r="K172" s="731" t="s">
        <v>901</v>
      </c>
      <c r="L172" s="734">
        <v>60.97</v>
      </c>
      <c r="M172" s="734">
        <v>1</v>
      </c>
      <c r="N172" s="735">
        <v>60.97</v>
      </c>
    </row>
    <row r="173" spans="1:14" ht="14.45" customHeight="1" x14ac:dyDescent="0.2">
      <c r="A173" s="729" t="s">
        <v>569</v>
      </c>
      <c r="B173" s="730" t="s">
        <v>570</v>
      </c>
      <c r="C173" s="731" t="s">
        <v>581</v>
      </c>
      <c r="D173" s="732" t="s">
        <v>582</v>
      </c>
      <c r="E173" s="733">
        <v>50113001</v>
      </c>
      <c r="F173" s="732" t="s">
        <v>598</v>
      </c>
      <c r="G173" s="731" t="s">
        <v>606</v>
      </c>
      <c r="H173" s="731">
        <v>150316</v>
      </c>
      <c r="I173" s="731">
        <v>50316</v>
      </c>
      <c r="J173" s="731" t="s">
        <v>902</v>
      </c>
      <c r="K173" s="731" t="s">
        <v>605</v>
      </c>
      <c r="L173" s="734">
        <v>40.659999999999989</v>
      </c>
      <c r="M173" s="734">
        <v>1</v>
      </c>
      <c r="N173" s="735">
        <v>40.659999999999989</v>
      </c>
    </row>
    <row r="174" spans="1:14" ht="14.45" customHeight="1" x14ac:dyDescent="0.2">
      <c r="A174" s="729" t="s">
        <v>569</v>
      </c>
      <c r="B174" s="730" t="s">
        <v>570</v>
      </c>
      <c r="C174" s="731" t="s">
        <v>581</v>
      </c>
      <c r="D174" s="732" t="s">
        <v>582</v>
      </c>
      <c r="E174" s="733">
        <v>50113001</v>
      </c>
      <c r="F174" s="732" t="s">
        <v>598</v>
      </c>
      <c r="G174" s="731" t="s">
        <v>606</v>
      </c>
      <c r="H174" s="731">
        <v>150318</v>
      </c>
      <c r="I174" s="731">
        <v>50318</v>
      </c>
      <c r="J174" s="731" t="s">
        <v>902</v>
      </c>
      <c r="K174" s="731" t="s">
        <v>903</v>
      </c>
      <c r="L174" s="734">
        <v>121.94999865280457</v>
      </c>
      <c r="M174" s="734">
        <v>1</v>
      </c>
      <c r="N174" s="735">
        <v>121.94999865280457</v>
      </c>
    </row>
    <row r="175" spans="1:14" ht="14.45" customHeight="1" x14ac:dyDescent="0.2">
      <c r="A175" s="729" t="s">
        <v>569</v>
      </c>
      <c r="B175" s="730" t="s">
        <v>570</v>
      </c>
      <c r="C175" s="731" t="s">
        <v>581</v>
      </c>
      <c r="D175" s="732" t="s">
        <v>582</v>
      </c>
      <c r="E175" s="733">
        <v>50113001</v>
      </c>
      <c r="F175" s="732" t="s">
        <v>598</v>
      </c>
      <c r="G175" s="731" t="s">
        <v>599</v>
      </c>
      <c r="H175" s="731">
        <v>845240</v>
      </c>
      <c r="I175" s="731">
        <v>109799</v>
      </c>
      <c r="J175" s="731" t="s">
        <v>904</v>
      </c>
      <c r="K175" s="731" t="s">
        <v>905</v>
      </c>
      <c r="L175" s="734">
        <v>80.739999999999981</v>
      </c>
      <c r="M175" s="734">
        <v>1</v>
      </c>
      <c r="N175" s="735">
        <v>80.739999999999981</v>
      </c>
    </row>
    <row r="176" spans="1:14" ht="14.45" customHeight="1" x14ac:dyDescent="0.2">
      <c r="A176" s="729" t="s">
        <v>569</v>
      </c>
      <c r="B176" s="730" t="s">
        <v>570</v>
      </c>
      <c r="C176" s="731" t="s">
        <v>581</v>
      </c>
      <c r="D176" s="732" t="s">
        <v>582</v>
      </c>
      <c r="E176" s="733">
        <v>50113001</v>
      </c>
      <c r="F176" s="732" t="s">
        <v>598</v>
      </c>
      <c r="G176" s="731" t="s">
        <v>599</v>
      </c>
      <c r="H176" s="731">
        <v>225452</v>
      </c>
      <c r="I176" s="731">
        <v>225452</v>
      </c>
      <c r="J176" s="731" t="s">
        <v>906</v>
      </c>
      <c r="K176" s="731" t="s">
        <v>907</v>
      </c>
      <c r="L176" s="734">
        <v>473.27999999999992</v>
      </c>
      <c r="M176" s="734">
        <v>1</v>
      </c>
      <c r="N176" s="735">
        <v>473.27999999999992</v>
      </c>
    </row>
    <row r="177" spans="1:14" ht="14.45" customHeight="1" x14ac:dyDescent="0.2">
      <c r="A177" s="729" t="s">
        <v>569</v>
      </c>
      <c r="B177" s="730" t="s">
        <v>570</v>
      </c>
      <c r="C177" s="731" t="s">
        <v>581</v>
      </c>
      <c r="D177" s="732" t="s">
        <v>582</v>
      </c>
      <c r="E177" s="733">
        <v>50113001</v>
      </c>
      <c r="F177" s="732" t="s">
        <v>598</v>
      </c>
      <c r="G177" s="731" t="s">
        <v>599</v>
      </c>
      <c r="H177" s="731">
        <v>225453</v>
      </c>
      <c r="I177" s="731">
        <v>225453</v>
      </c>
      <c r="J177" s="731" t="s">
        <v>906</v>
      </c>
      <c r="K177" s="731" t="s">
        <v>908</v>
      </c>
      <c r="L177" s="734">
        <v>387.81</v>
      </c>
      <c r="M177" s="734">
        <v>6</v>
      </c>
      <c r="N177" s="735">
        <v>2326.86</v>
      </c>
    </row>
    <row r="178" spans="1:14" ht="14.45" customHeight="1" x14ac:dyDescent="0.2">
      <c r="A178" s="729" t="s">
        <v>569</v>
      </c>
      <c r="B178" s="730" t="s">
        <v>570</v>
      </c>
      <c r="C178" s="731" t="s">
        <v>581</v>
      </c>
      <c r="D178" s="732" t="s">
        <v>582</v>
      </c>
      <c r="E178" s="733">
        <v>50113001</v>
      </c>
      <c r="F178" s="732" t="s">
        <v>598</v>
      </c>
      <c r="G178" s="731" t="s">
        <v>599</v>
      </c>
      <c r="H178" s="731">
        <v>221884</v>
      </c>
      <c r="I178" s="731">
        <v>221884</v>
      </c>
      <c r="J178" s="731" t="s">
        <v>909</v>
      </c>
      <c r="K178" s="731" t="s">
        <v>910</v>
      </c>
      <c r="L178" s="734">
        <v>1980</v>
      </c>
      <c r="M178" s="734">
        <v>1</v>
      </c>
      <c r="N178" s="735">
        <v>1980</v>
      </c>
    </row>
    <row r="179" spans="1:14" ht="14.45" customHeight="1" x14ac:dyDescent="0.2">
      <c r="A179" s="729" t="s">
        <v>569</v>
      </c>
      <c r="B179" s="730" t="s">
        <v>570</v>
      </c>
      <c r="C179" s="731" t="s">
        <v>581</v>
      </c>
      <c r="D179" s="732" t="s">
        <v>582</v>
      </c>
      <c r="E179" s="733">
        <v>50113001</v>
      </c>
      <c r="F179" s="732" t="s">
        <v>598</v>
      </c>
      <c r="G179" s="731" t="s">
        <v>606</v>
      </c>
      <c r="H179" s="731">
        <v>192342</v>
      </c>
      <c r="I179" s="731">
        <v>192342</v>
      </c>
      <c r="J179" s="731" t="s">
        <v>911</v>
      </c>
      <c r="K179" s="731" t="s">
        <v>912</v>
      </c>
      <c r="L179" s="734">
        <v>137.37</v>
      </c>
      <c r="M179" s="734">
        <v>1</v>
      </c>
      <c r="N179" s="735">
        <v>137.37</v>
      </c>
    </row>
    <row r="180" spans="1:14" ht="14.45" customHeight="1" x14ac:dyDescent="0.2">
      <c r="A180" s="729" t="s">
        <v>569</v>
      </c>
      <c r="B180" s="730" t="s">
        <v>570</v>
      </c>
      <c r="C180" s="731" t="s">
        <v>581</v>
      </c>
      <c r="D180" s="732" t="s">
        <v>582</v>
      </c>
      <c r="E180" s="733">
        <v>50113001</v>
      </c>
      <c r="F180" s="732" t="s">
        <v>598</v>
      </c>
      <c r="G180" s="731" t="s">
        <v>599</v>
      </c>
      <c r="H180" s="731">
        <v>200901</v>
      </c>
      <c r="I180" s="731">
        <v>200901</v>
      </c>
      <c r="J180" s="731" t="s">
        <v>913</v>
      </c>
      <c r="K180" s="731" t="s">
        <v>914</v>
      </c>
      <c r="L180" s="734">
        <v>193.91</v>
      </c>
      <c r="M180" s="734">
        <v>1</v>
      </c>
      <c r="N180" s="735">
        <v>193.91</v>
      </c>
    </row>
    <row r="181" spans="1:14" ht="14.45" customHeight="1" x14ac:dyDescent="0.2">
      <c r="A181" s="729" t="s">
        <v>569</v>
      </c>
      <c r="B181" s="730" t="s">
        <v>570</v>
      </c>
      <c r="C181" s="731" t="s">
        <v>581</v>
      </c>
      <c r="D181" s="732" t="s">
        <v>582</v>
      </c>
      <c r="E181" s="733">
        <v>50113001</v>
      </c>
      <c r="F181" s="732" t="s">
        <v>598</v>
      </c>
      <c r="G181" s="731" t="s">
        <v>606</v>
      </c>
      <c r="H181" s="731">
        <v>166030</v>
      </c>
      <c r="I181" s="731">
        <v>66030</v>
      </c>
      <c r="J181" s="731" t="s">
        <v>915</v>
      </c>
      <c r="K181" s="731" t="s">
        <v>916</v>
      </c>
      <c r="L181" s="734">
        <v>29.800999999999998</v>
      </c>
      <c r="M181" s="734">
        <v>10</v>
      </c>
      <c r="N181" s="735">
        <v>298.01</v>
      </c>
    </row>
    <row r="182" spans="1:14" ht="14.45" customHeight="1" x14ac:dyDescent="0.2">
      <c r="A182" s="729" t="s">
        <v>569</v>
      </c>
      <c r="B182" s="730" t="s">
        <v>570</v>
      </c>
      <c r="C182" s="731" t="s">
        <v>581</v>
      </c>
      <c r="D182" s="732" t="s">
        <v>582</v>
      </c>
      <c r="E182" s="733">
        <v>50113001</v>
      </c>
      <c r="F182" s="732" t="s">
        <v>598</v>
      </c>
      <c r="G182" s="731" t="s">
        <v>606</v>
      </c>
      <c r="H182" s="731">
        <v>233360</v>
      </c>
      <c r="I182" s="731">
        <v>233360</v>
      </c>
      <c r="J182" s="731" t="s">
        <v>917</v>
      </c>
      <c r="K182" s="731" t="s">
        <v>918</v>
      </c>
      <c r="L182" s="734">
        <v>22.083333333333332</v>
      </c>
      <c r="M182" s="734">
        <v>21</v>
      </c>
      <c r="N182" s="735">
        <v>463.75</v>
      </c>
    </row>
    <row r="183" spans="1:14" ht="14.45" customHeight="1" x14ac:dyDescent="0.2">
      <c r="A183" s="729" t="s">
        <v>569</v>
      </c>
      <c r="B183" s="730" t="s">
        <v>570</v>
      </c>
      <c r="C183" s="731" t="s">
        <v>581</v>
      </c>
      <c r="D183" s="732" t="s">
        <v>582</v>
      </c>
      <c r="E183" s="733">
        <v>50113001</v>
      </c>
      <c r="F183" s="732" t="s">
        <v>598</v>
      </c>
      <c r="G183" s="731" t="s">
        <v>606</v>
      </c>
      <c r="H183" s="731">
        <v>233366</v>
      </c>
      <c r="I183" s="731">
        <v>233366</v>
      </c>
      <c r="J183" s="731" t="s">
        <v>917</v>
      </c>
      <c r="K183" s="731" t="s">
        <v>919</v>
      </c>
      <c r="L183" s="734">
        <v>45.49</v>
      </c>
      <c r="M183" s="734">
        <v>3</v>
      </c>
      <c r="N183" s="735">
        <v>136.47</v>
      </c>
    </row>
    <row r="184" spans="1:14" ht="14.45" customHeight="1" x14ac:dyDescent="0.2">
      <c r="A184" s="729" t="s">
        <v>569</v>
      </c>
      <c r="B184" s="730" t="s">
        <v>570</v>
      </c>
      <c r="C184" s="731" t="s">
        <v>581</v>
      </c>
      <c r="D184" s="732" t="s">
        <v>582</v>
      </c>
      <c r="E184" s="733">
        <v>50113006</v>
      </c>
      <c r="F184" s="732" t="s">
        <v>920</v>
      </c>
      <c r="G184" s="731" t="s">
        <v>606</v>
      </c>
      <c r="H184" s="731">
        <v>33833</v>
      </c>
      <c r="I184" s="731">
        <v>33833</v>
      </c>
      <c r="J184" s="731" t="s">
        <v>921</v>
      </c>
      <c r="K184" s="731" t="s">
        <v>922</v>
      </c>
      <c r="L184" s="734">
        <v>163.81</v>
      </c>
      <c r="M184" s="734">
        <v>1</v>
      </c>
      <c r="N184" s="735">
        <v>163.81</v>
      </c>
    </row>
    <row r="185" spans="1:14" ht="14.45" customHeight="1" x14ac:dyDescent="0.2">
      <c r="A185" s="729" t="s">
        <v>569</v>
      </c>
      <c r="B185" s="730" t="s">
        <v>570</v>
      </c>
      <c r="C185" s="731" t="s">
        <v>581</v>
      </c>
      <c r="D185" s="732" t="s">
        <v>582</v>
      </c>
      <c r="E185" s="733">
        <v>50113006</v>
      </c>
      <c r="F185" s="732" t="s">
        <v>920</v>
      </c>
      <c r="G185" s="731" t="s">
        <v>599</v>
      </c>
      <c r="H185" s="731">
        <v>217087</v>
      </c>
      <c r="I185" s="731">
        <v>217087</v>
      </c>
      <c r="J185" s="731" t="s">
        <v>923</v>
      </c>
      <c r="K185" s="731" t="s">
        <v>922</v>
      </c>
      <c r="L185" s="734">
        <v>163.81000000000003</v>
      </c>
      <c r="M185" s="734">
        <v>1</v>
      </c>
      <c r="N185" s="735">
        <v>163.81000000000003</v>
      </c>
    </row>
    <row r="186" spans="1:14" ht="14.45" customHeight="1" x14ac:dyDescent="0.2">
      <c r="A186" s="729" t="s">
        <v>569</v>
      </c>
      <c r="B186" s="730" t="s">
        <v>570</v>
      </c>
      <c r="C186" s="731" t="s">
        <v>581</v>
      </c>
      <c r="D186" s="732" t="s">
        <v>582</v>
      </c>
      <c r="E186" s="733">
        <v>50113006</v>
      </c>
      <c r="F186" s="732" t="s">
        <v>920</v>
      </c>
      <c r="G186" s="731" t="s">
        <v>606</v>
      </c>
      <c r="H186" s="731">
        <v>33855</v>
      </c>
      <c r="I186" s="731">
        <v>33855</v>
      </c>
      <c r="J186" s="731" t="s">
        <v>924</v>
      </c>
      <c r="K186" s="731" t="s">
        <v>925</v>
      </c>
      <c r="L186" s="734">
        <v>183.15</v>
      </c>
      <c r="M186" s="734">
        <v>2</v>
      </c>
      <c r="N186" s="735">
        <v>366.3</v>
      </c>
    </row>
    <row r="187" spans="1:14" ht="14.45" customHeight="1" x14ac:dyDescent="0.2">
      <c r="A187" s="729" t="s">
        <v>569</v>
      </c>
      <c r="B187" s="730" t="s">
        <v>570</v>
      </c>
      <c r="C187" s="731" t="s">
        <v>581</v>
      </c>
      <c r="D187" s="732" t="s">
        <v>582</v>
      </c>
      <c r="E187" s="733">
        <v>50113006</v>
      </c>
      <c r="F187" s="732" t="s">
        <v>920</v>
      </c>
      <c r="G187" s="731" t="s">
        <v>606</v>
      </c>
      <c r="H187" s="731">
        <v>133220</v>
      </c>
      <c r="I187" s="731">
        <v>33220</v>
      </c>
      <c r="J187" s="731" t="s">
        <v>926</v>
      </c>
      <c r="K187" s="731" t="s">
        <v>927</v>
      </c>
      <c r="L187" s="734">
        <v>194.86</v>
      </c>
      <c r="M187" s="734">
        <v>1</v>
      </c>
      <c r="N187" s="735">
        <v>194.86</v>
      </c>
    </row>
    <row r="188" spans="1:14" ht="14.45" customHeight="1" x14ac:dyDescent="0.2">
      <c r="A188" s="729" t="s">
        <v>569</v>
      </c>
      <c r="B188" s="730" t="s">
        <v>570</v>
      </c>
      <c r="C188" s="731" t="s">
        <v>581</v>
      </c>
      <c r="D188" s="732" t="s">
        <v>582</v>
      </c>
      <c r="E188" s="733">
        <v>50113008</v>
      </c>
      <c r="F188" s="732" t="s">
        <v>928</v>
      </c>
      <c r="G188" s="731"/>
      <c r="H188" s="731"/>
      <c r="I188" s="731">
        <v>210089</v>
      </c>
      <c r="J188" s="731" t="s">
        <v>929</v>
      </c>
      <c r="K188" s="731" t="s">
        <v>930</v>
      </c>
      <c r="L188" s="734">
        <v>7183</v>
      </c>
      <c r="M188" s="734">
        <v>2</v>
      </c>
      <c r="N188" s="735">
        <v>14366</v>
      </c>
    </row>
    <row r="189" spans="1:14" ht="14.45" customHeight="1" x14ac:dyDescent="0.2">
      <c r="A189" s="729" t="s">
        <v>569</v>
      </c>
      <c r="B189" s="730" t="s">
        <v>570</v>
      </c>
      <c r="C189" s="731" t="s">
        <v>581</v>
      </c>
      <c r="D189" s="732" t="s">
        <v>582</v>
      </c>
      <c r="E189" s="733">
        <v>50113008</v>
      </c>
      <c r="F189" s="732" t="s">
        <v>928</v>
      </c>
      <c r="G189" s="731"/>
      <c r="H189" s="731"/>
      <c r="I189" s="731">
        <v>230686</v>
      </c>
      <c r="J189" s="731" t="s">
        <v>931</v>
      </c>
      <c r="K189" s="731" t="s">
        <v>932</v>
      </c>
      <c r="L189" s="734">
        <v>8610.7998046875</v>
      </c>
      <c r="M189" s="734">
        <v>1</v>
      </c>
      <c r="N189" s="735">
        <v>8610.7998046875</v>
      </c>
    </row>
    <row r="190" spans="1:14" ht="14.45" customHeight="1" x14ac:dyDescent="0.2">
      <c r="A190" s="729" t="s">
        <v>569</v>
      </c>
      <c r="B190" s="730" t="s">
        <v>570</v>
      </c>
      <c r="C190" s="731" t="s">
        <v>581</v>
      </c>
      <c r="D190" s="732" t="s">
        <v>582</v>
      </c>
      <c r="E190" s="733">
        <v>50113013</v>
      </c>
      <c r="F190" s="732" t="s">
        <v>933</v>
      </c>
      <c r="G190" s="731" t="s">
        <v>599</v>
      </c>
      <c r="H190" s="731">
        <v>203097</v>
      </c>
      <c r="I190" s="731">
        <v>203097</v>
      </c>
      <c r="J190" s="731" t="s">
        <v>934</v>
      </c>
      <c r="K190" s="731" t="s">
        <v>935</v>
      </c>
      <c r="L190" s="734">
        <v>166.38666666666666</v>
      </c>
      <c r="M190" s="734">
        <v>3</v>
      </c>
      <c r="N190" s="735">
        <v>499.15999999999997</v>
      </c>
    </row>
    <row r="191" spans="1:14" ht="14.45" customHeight="1" x14ac:dyDescent="0.2">
      <c r="A191" s="729" t="s">
        <v>569</v>
      </c>
      <c r="B191" s="730" t="s">
        <v>570</v>
      </c>
      <c r="C191" s="731" t="s">
        <v>581</v>
      </c>
      <c r="D191" s="732" t="s">
        <v>582</v>
      </c>
      <c r="E191" s="733">
        <v>50113013</v>
      </c>
      <c r="F191" s="732" t="s">
        <v>933</v>
      </c>
      <c r="G191" s="731" t="s">
        <v>599</v>
      </c>
      <c r="H191" s="731">
        <v>172972</v>
      </c>
      <c r="I191" s="731">
        <v>72972</v>
      </c>
      <c r="J191" s="731" t="s">
        <v>936</v>
      </c>
      <c r="K191" s="731" t="s">
        <v>937</v>
      </c>
      <c r="L191" s="734">
        <v>205.05882352941174</v>
      </c>
      <c r="M191" s="734">
        <v>34</v>
      </c>
      <c r="N191" s="735">
        <v>6971.9999999999991</v>
      </c>
    </row>
    <row r="192" spans="1:14" ht="14.45" customHeight="1" x14ac:dyDescent="0.2">
      <c r="A192" s="729" t="s">
        <v>569</v>
      </c>
      <c r="B192" s="730" t="s">
        <v>570</v>
      </c>
      <c r="C192" s="731" t="s">
        <v>581</v>
      </c>
      <c r="D192" s="732" t="s">
        <v>582</v>
      </c>
      <c r="E192" s="733">
        <v>50113013</v>
      </c>
      <c r="F192" s="732" t="s">
        <v>933</v>
      </c>
      <c r="G192" s="731" t="s">
        <v>606</v>
      </c>
      <c r="H192" s="731">
        <v>136083</v>
      </c>
      <c r="I192" s="731">
        <v>136083</v>
      </c>
      <c r="J192" s="731" t="s">
        <v>938</v>
      </c>
      <c r="K192" s="731" t="s">
        <v>939</v>
      </c>
      <c r="L192" s="734">
        <v>526.75000000000011</v>
      </c>
      <c r="M192" s="734">
        <v>25.4</v>
      </c>
      <c r="N192" s="735">
        <v>13379.45</v>
      </c>
    </row>
    <row r="193" spans="1:14" ht="14.45" customHeight="1" x14ac:dyDescent="0.2">
      <c r="A193" s="729" t="s">
        <v>569</v>
      </c>
      <c r="B193" s="730" t="s">
        <v>570</v>
      </c>
      <c r="C193" s="731" t="s">
        <v>581</v>
      </c>
      <c r="D193" s="732" t="s">
        <v>582</v>
      </c>
      <c r="E193" s="733">
        <v>50113013</v>
      </c>
      <c r="F193" s="732" t="s">
        <v>933</v>
      </c>
      <c r="G193" s="731" t="s">
        <v>599</v>
      </c>
      <c r="H193" s="731">
        <v>498791</v>
      </c>
      <c r="I193" s="731">
        <v>9999999</v>
      </c>
      <c r="J193" s="731" t="s">
        <v>940</v>
      </c>
      <c r="K193" s="731" t="s">
        <v>941</v>
      </c>
      <c r="L193" s="734">
        <v>1316.8700000000001</v>
      </c>
      <c r="M193" s="734">
        <v>5</v>
      </c>
      <c r="N193" s="735">
        <v>6584.35</v>
      </c>
    </row>
    <row r="194" spans="1:14" ht="14.45" customHeight="1" x14ac:dyDescent="0.2">
      <c r="A194" s="729" t="s">
        <v>569</v>
      </c>
      <c r="B194" s="730" t="s">
        <v>570</v>
      </c>
      <c r="C194" s="731" t="s">
        <v>581</v>
      </c>
      <c r="D194" s="732" t="s">
        <v>582</v>
      </c>
      <c r="E194" s="733">
        <v>50113013</v>
      </c>
      <c r="F194" s="732" t="s">
        <v>933</v>
      </c>
      <c r="G194" s="731" t="s">
        <v>606</v>
      </c>
      <c r="H194" s="731">
        <v>164831</v>
      </c>
      <c r="I194" s="731">
        <v>64831</v>
      </c>
      <c r="J194" s="731" t="s">
        <v>942</v>
      </c>
      <c r="K194" s="731" t="s">
        <v>943</v>
      </c>
      <c r="L194" s="734">
        <v>196.02000000000004</v>
      </c>
      <c r="M194" s="734">
        <v>9</v>
      </c>
      <c r="N194" s="735">
        <v>1764.1800000000003</v>
      </c>
    </row>
    <row r="195" spans="1:14" ht="14.45" customHeight="1" x14ac:dyDescent="0.2">
      <c r="A195" s="729" t="s">
        <v>569</v>
      </c>
      <c r="B195" s="730" t="s">
        <v>570</v>
      </c>
      <c r="C195" s="731" t="s">
        <v>581</v>
      </c>
      <c r="D195" s="732" t="s">
        <v>582</v>
      </c>
      <c r="E195" s="733">
        <v>50113013</v>
      </c>
      <c r="F195" s="732" t="s">
        <v>933</v>
      </c>
      <c r="G195" s="731" t="s">
        <v>599</v>
      </c>
      <c r="H195" s="731">
        <v>183926</v>
      </c>
      <c r="I195" s="731">
        <v>183926</v>
      </c>
      <c r="J195" s="731" t="s">
        <v>944</v>
      </c>
      <c r="K195" s="731" t="s">
        <v>945</v>
      </c>
      <c r="L195" s="734">
        <v>128.81000000000037</v>
      </c>
      <c r="M195" s="734">
        <v>49.799999999999883</v>
      </c>
      <c r="N195" s="735">
        <v>6414.7380000000039</v>
      </c>
    </row>
    <row r="196" spans="1:14" ht="14.45" customHeight="1" x14ac:dyDescent="0.2">
      <c r="A196" s="729" t="s">
        <v>569</v>
      </c>
      <c r="B196" s="730" t="s">
        <v>570</v>
      </c>
      <c r="C196" s="731" t="s">
        <v>581</v>
      </c>
      <c r="D196" s="732" t="s">
        <v>582</v>
      </c>
      <c r="E196" s="733">
        <v>50113013</v>
      </c>
      <c r="F196" s="732" t="s">
        <v>933</v>
      </c>
      <c r="G196" s="731" t="s">
        <v>606</v>
      </c>
      <c r="H196" s="731">
        <v>194453</v>
      </c>
      <c r="I196" s="731">
        <v>94453</v>
      </c>
      <c r="J196" s="731" t="s">
        <v>946</v>
      </c>
      <c r="K196" s="731" t="s">
        <v>947</v>
      </c>
      <c r="L196" s="734">
        <v>34.5</v>
      </c>
      <c r="M196" s="734">
        <v>2</v>
      </c>
      <c r="N196" s="735">
        <v>69</v>
      </c>
    </row>
    <row r="197" spans="1:14" ht="14.45" customHeight="1" x14ac:dyDescent="0.2">
      <c r="A197" s="729" t="s">
        <v>569</v>
      </c>
      <c r="B197" s="730" t="s">
        <v>570</v>
      </c>
      <c r="C197" s="731" t="s">
        <v>581</v>
      </c>
      <c r="D197" s="732" t="s">
        <v>582</v>
      </c>
      <c r="E197" s="733">
        <v>50113013</v>
      </c>
      <c r="F197" s="732" t="s">
        <v>933</v>
      </c>
      <c r="G197" s="731" t="s">
        <v>606</v>
      </c>
      <c r="H197" s="731">
        <v>196039</v>
      </c>
      <c r="I197" s="731">
        <v>96039</v>
      </c>
      <c r="J197" s="731" t="s">
        <v>948</v>
      </c>
      <c r="K197" s="731" t="s">
        <v>949</v>
      </c>
      <c r="L197" s="734">
        <v>49.629999999999995</v>
      </c>
      <c r="M197" s="734">
        <v>7</v>
      </c>
      <c r="N197" s="735">
        <v>347.40999999999997</v>
      </c>
    </row>
    <row r="198" spans="1:14" ht="14.45" customHeight="1" x14ac:dyDescent="0.2">
      <c r="A198" s="729" t="s">
        <v>569</v>
      </c>
      <c r="B198" s="730" t="s">
        <v>570</v>
      </c>
      <c r="C198" s="731" t="s">
        <v>581</v>
      </c>
      <c r="D198" s="732" t="s">
        <v>582</v>
      </c>
      <c r="E198" s="733">
        <v>50113013</v>
      </c>
      <c r="F198" s="732" t="s">
        <v>933</v>
      </c>
      <c r="G198" s="731" t="s">
        <v>606</v>
      </c>
      <c r="H198" s="731">
        <v>162187</v>
      </c>
      <c r="I198" s="731">
        <v>162187</v>
      </c>
      <c r="J198" s="731" t="s">
        <v>950</v>
      </c>
      <c r="K198" s="731" t="s">
        <v>951</v>
      </c>
      <c r="L198" s="734">
        <v>671</v>
      </c>
      <c r="M198" s="734">
        <v>5.5</v>
      </c>
      <c r="N198" s="735">
        <v>3690.5</v>
      </c>
    </row>
    <row r="199" spans="1:14" ht="14.45" customHeight="1" x14ac:dyDescent="0.2">
      <c r="A199" s="729" t="s">
        <v>569</v>
      </c>
      <c r="B199" s="730" t="s">
        <v>570</v>
      </c>
      <c r="C199" s="731" t="s">
        <v>581</v>
      </c>
      <c r="D199" s="732" t="s">
        <v>582</v>
      </c>
      <c r="E199" s="733">
        <v>50113013</v>
      </c>
      <c r="F199" s="732" t="s">
        <v>933</v>
      </c>
      <c r="G199" s="731" t="s">
        <v>606</v>
      </c>
      <c r="H199" s="731">
        <v>849887</v>
      </c>
      <c r="I199" s="731">
        <v>129834</v>
      </c>
      <c r="J199" s="731" t="s">
        <v>952</v>
      </c>
      <c r="K199" s="731" t="s">
        <v>953</v>
      </c>
      <c r="L199" s="734">
        <v>150.69999999999999</v>
      </c>
      <c r="M199" s="734">
        <v>2.4</v>
      </c>
      <c r="N199" s="735">
        <v>361.67999999999995</v>
      </c>
    </row>
    <row r="200" spans="1:14" ht="14.45" customHeight="1" x14ac:dyDescent="0.2">
      <c r="A200" s="729" t="s">
        <v>569</v>
      </c>
      <c r="B200" s="730" t="s">
        <v>570</v>
      </c>
      <c r="C200" s="731" t="s">
        <v>581</v>
      </c>
      <c r="D200" s="732" t="s">
        <v>582</v>
      </c>
      <c r="E200" s="733">
        <v>50113013</v>
      </c>
      <c r="F200" s="732" t="s">
        <v>933</v>
      </c>
      <c r="G200" s="731" t="s">
        <v>606</v>
      </c>
      <c r="H200" s="731">
        <v>849655</v>
      </c>
      <c r="I200" s="731">
        <v>129836</v>
      </c>
      <c r="J200" s="731" t="s">
        <v>954</v>
      </c>
      <c r="K200" s="731" t="s">
        <v>953</v>
      </c>
      <c r="L200" s="734">
        <v>264</v>
      </c>
      <c r="M200" s="734">
        <v>12.1</v>
      </c>
      <c r="N200" s="735">
        <v>3194.4</v>
      </c>
    </row>
    <row r="201" spans="1:14" ht="14.45" customHeight="1" x14ac:dyDescent="0.2">
      <c r="A201" s="729" t="s">
        <v>569</v>
      </c>
      <c r="B201" s="730" t="s">
        <v>570</v>
      </c>
      <c r="C201" s="731" t="s">
        <v>581</v>
      </c>
      <c r="D201" s="732" t="s">
        <v>582</v>
      </c>
      <c r="E201" s="733">
        <v>50113013</v>
      </c>
      <c r="F201" s="732" t="s">
        <v>933</v>
      </c>
      <c r="G201" s="731" t="s">
        <v>599</v>
      </c>
      <c r="H201" s="731">
        <v>101066</v>
      </c>
      <c r="I201" s="731">
        <v>1066</v>
      </c>
      <c r="J201" s="731" t="s">
        <v>955</v>
      </c>
      <c r="K201" s="731" t="s">
        <v>956</v>
      </c>
      <c r="L201" s="734">
        <v>56.859999999999992</v>
      </c>
      <c r="M201" s="734">
        <v>6</v>
      </c>
      <c r="N201" s="735">
        <v>341.15999999999997</v>
      </c>
    </row>
    <row r="202" spans="1:14" ht="14.45" customHeight="1" x14ac:dyDescent="0.2">
      <c r="A202" s="729" t="s">
        <v>569</v>
      </c>
      <c r="B202" s="730" t="s">
        <v>570</v>
      </c>
      <c r="C202" s="731" t="s">
        <v>581</v>
      </c>
      <c r="D202" s="732" t="s">
        <v>582</v>
      </c>
      <c r="E202" s="733">
        <v>50113013</v>
      </c>
      <c r="F202" s="732" t="s">
        <v>933</v>
      </c>
      <c r="G202" s="731" t="s">
        <v>599</v>
      </c>
      <c r="H202" s="731">
        <v>847476</v>
      </c>
      <c r="I202" s="731">
        <v>112782</v>
      </c>
      <c r="J202" s="731" t="s">
        <v>957</v>
      </c>
      <c r="K202" s="731" t="s">
        <v>958</v>
      </c>
      <c r="L202" s="734">
        <v>728.75</v>
      </c>
      <c r="M202" s="734">
        <v>1</v>
      </c>
      <c r="N202" s="735">
        <v>728.75</v>
      </c>
    </row>
    <row r="203" spans="1:14" ht="14.45" customHeight="1" x14ac:dyDescent="0.2">
      <c r="A203" s="729" t="s">
        <v>569</v>
      </c>
      <c r="B203" s="730" t="s">
        <v>570</v>
      </c>
      <c r="C203" s="731" t="s">
        <v>581</v>
      </c>
      <c r="D203" s="732" t="s">
        <v>582</v>
      </c>
      <c r="E203" s="733">
        <v>50113013</v>
      </c>
      <c r="F203" s="732" t="s">
        <v>933</v>
      </c>
      <c r="G203" s="731" t="s">
        <v>599</v>
      </c>
      <c r="H203" s="731">
        <v>114875</v>
      </c>
      <c r="I203" s="731">
        <v>14875</v>
      </c>
      <c r="J203" s="731" t="s">
        <v>959</v>
      </c>
      <c r="K203" s="731" t="s">
        <v>960</v>
      </c>
      <c r="L203" s="734">
        <v>87.490000000000009</v>
      </c>
      <c r="M203" s="734">
        <v>2</v>
      </c>
      <c r="N203" s="735">
        <v>174.98000000000002</v>
      </c>
    </row>
    <row r="204" spans="1:14" ht="14.45" customHeight="1" x14ac:dyDescent="0.2">
      <c r="A204" s="729" t="s">
        <v>569</v>
      </c>
      <c r="B204" s="730" t="s">
        <v>570</v>
      </c>
      <c r="C204" s="731" t="s">
        <v>581</v>
      </c>
      <c r="D204" s="732" t="s">
        <v>582</v>
      </c>
      <c r="E204" s="733">
        <v>50113013</v>
      </c>
      <c r="F204" s="732" t="s">
        <v>933</v>
      </c>
      <c r="G204" s="731" t="s">
        <v>295</v>
      </c>
      <c r="H204" s="731">
        <v>134595</v>
      </c>
      <c r="I204" s="731">
        <v>134595</v>
      </c>
      <c r="J204" s="731" t="s">
        <v>961</v>
      </c>
      <c r="K204" s="731" t="s">
        <v>962</v>
      </c>
      <c r="L204" s="734">
        <v>409.00999999999993</v>
      </c>
      <c r="M204" s="734">
        <v>3.5</v>
      </c>
      <c r="N204" s="735">
        <v>1431.5349999999999</v>
      </c>
    </row>
    <row r="205" spans="1:14" ht="14.45" customHeight="1" x14ac:dyDescent="0.2">
      <c r="A205" s="729" t="s">
        <v>569</v>
      </c>
      <c r="B205" s="730" t="s">
        <v>570</v>
      </c>
      <c r="C205" s="731" t="s">
        <v>581</v>
      </c>
      <c r="D205" s="732" t="s">
        <v>582</v>
      </c>
      <c r="E205" s="733">
        <v>50113013</v>
      </c>
      <c r="F205" s="732" t="s">
        <v>933</v>
      </c>
      <c r="G205" s="731" t="s">
        <v>606</v>
      </c>
      <c r="H205" s="731">
        <v>173750</v>
      </c>
      <c r="I205" s="731">
        <v>173750</v>
      </c>
      <c r="J205" s="731" t="s">
        <v>963</v>
      </c>
      <c r="K205" s="731" t="s">
        <v>964</v>
      </c>
      <c r="L205" s="734">
        <v>716.36307692307696</v>
      </c>
      <c r="M205" s="734">
        <v>6.5</v>
      </c>
      <c r="N205" s="735">
        <v>4656.3600000000006</v>
      </c>
    </row>
    <row r="206" spans="1:14" ht="14.45" customHeight="1" x14ac:dyDescent="0.2">
      <c r="A206" s="729" t="s">
        <v>569</v>
      </c>
      <c r="B206" s="730" t="s">
        <v>570</v>
      </c>
      <c r="C206" s="731" t="s">
        <v>581</v>
      </c>
      <c r="D206" s="732" t="s">
        <v>582</v>
      </c>
      <c r="E206" s="733">
        <v>50113013</v>
      </c>
      <c r="F206" s="732" t="s">
        <v>933</v>
      </c>
      <c r="G206" s="731" t="s">
        <v>329</v>
      </c>
      <c r="H206" s="731">
        <v>245255</v>
      </c>
      <c r="I206" s="731">
        <v>245255</v>
      </c>
      <c r="J206" s="731" t="s">
        <v>965</v>
      </c>
      <c r="K206" s="731" t="s">
        <v>966</v>
      </c>
      <c r="L206" s="734">
        <v>188.46</v>
      </c>
      <c r="M206" s="734">
        <v>7</v>
      </c>
      <c r="N206" s="735">
        <v>1319.22</v>
      </c>
    </row>
    <row r="207" spans="1:14" ht="14.45" customHeight="1" x14ac:dyDescent="0.2">
      <c r="A207" s="729" t="s">
        <v>569</v>
      </c>
      <c r="B207" s="730" t="s">
        <v>570</v>
      </c>
      <c r="C207" s="731" t="s">
        <v>581</v>
      </c>
      <c r="D207" s="732" t="s">
        <v>582</v>
      </c>
      <c r="E207" s="733">
        <v>50113013</v>
      </c>
      <c r="F207" s="732" t="s">
        <v>933</v>
      </c>
      <c r="G207" s="731" t="s">
        <v>599</v>
      </c>
      <c r="H207" s="731">
        <v>101076</v>
      </c>
      <c r="I207" s="731">
        <v>1076</v>
      </c>
      <c r="J207" s="731" t="s">
        <v>967</v>
      </c>
      <c r="K207" s="731" t="s">
        <v>968</v>
      </c>
      <c r="L207" s="734">
        <v>77.659999999999982</v>
      </c>
      <c r="M207" s="734">
        <v>1</v>
      </c>
      <c r="N207" s="735">
        <v>77.659999999999982</v>
      </c>
    </row>
    <row r="208" spans="1:14" ht="14.45" customHeight="1" x14ac:dyDescent="0.2">
      <c r="A208" s="729" t="s">
        <v>569</v>
      </c>
      <c r="B208" s="730" t="s">
        <v>570</v>
      </c>
      <c r="C208" s="731" t="s">
        <v>581</v>
      </c>
      <c r="D208" s="732" t="s">
        <v>582</v>
      </c>
      <c r="E208" s="733">
        <v>50113013</v>
      </c>
      <c r="F208" s="732" t="s">
        <v>933</v>
      </c>
      <c r="G208" s="731" t="s">
        <v>329</v>
      </c>
      <c r="H208" s="731">
        <v>113453</v>
      </c>
      <c r="I208" s="731">
        <v>113453</v>
      </c>
      <c r="J208" s="731" t="s">
        <v>969</v>
      </c>
      <c r="K208" s="731" t="s">
        <v>970</v>
      </c>
      <c r="L208" s="734">
        <v>748</v>
      </c>
      <c r="M208" s="734">
        <v>2</v>
      </c>
      <c r="N208" s="735">
        <v>1496</v>
      </c>
    </row>
    <row r="209" spans="1:14" ht="14.45" customHeight="1" x14ac:dyDescent="0.2">
      <c r="A209" s="729" t="s">
        <v>569</v>
      </c>
      <c r="B209" s="730" t="s">
        <v>570</v>
      </c>
      <c r="C209" s="731" t="s">
        <v>581</v>
      </c>
      <c r="D209" s="732" t="s">
        <v>582</v>
      </c>
      <c r="E209" s="733">
        <v>50113013</v>
      </c>
      <c r="F209" s="732" t="s">
        <v>933</v>
      </c>
      <c r="G209" s="731" t="s">
        <v>599</v>
      </c>
      <c r="H209" s="731">
        <v>106264</v>
      </c>
      <c r="I209" s="731">
        <v>6264</v>
      </c>
      <c r="J209" s="731" t="s">
        <v>971</v>
      </c>
      <c r="K209" s="731" t="s">
        <v>972</v>
      </c>
      <c r="L209" s="734">
        <v>25.48</v>
      </c>
      <c r="M209" s="734">
        <v>27</v>
      </c>
      <c r="N209" s="735">
        <v>687.96</v>
      </c>
    </row>
    <row r="210" spans="1:14" ht="14.45" customHeight="1" x14ac:dyDescent="0.2">
      <c r="A210" s="729" t="s">
        <v>569</v>
      </c>
      <c r="B210" s="730" t="s">
        <v>570</v>
      </c>
      <c r="C210" s="731" t="s">
        <v>581</v>
      </c>
      <c r="D210" s="732" t="s">
        <v>582</v>
      </c>
      <c r="E210" s="733">
        <v>50113013</v>
      </c>
      <c r="F210" s="732" t="s">
        <v>933</v>
      </c>
      <c r="G210" s="731" t="s">
        <v>606</v>
      </c>
      <c r="H210" s="731">
        <v>206563</v>
      </c>
      <c r="I210" s="731">
        <v>206563</v>
      </c>
      <c r="J210" s="731" t="s">
        <v>973</v>
      </c>
      <c r="K210" s="731" t="s">
        <v>974</v>
      </c>
      <c r="L210" s="734">
        <v>19.04</v>
      </c>
      <c r="M210" s="734">
        <v>30</v>
      </c>
      <c r="N210" s="735">
        <v>571.19999999999993</v>
      </c>
    </row>
    <row r="211" spans="1:14" ht="14.45" customHeight="1" x14ac:dyDescent="0.2">
      <c r="A211" s="729" t="s">
        <v>569</v>
      </c>
      <c r="B211" s="730" t="s">
        <v>570</v>
      </c>
      <c r="C211" s="731" t="s">
        <v>581</v>
      </c>
      <c r="D211" s="732" t="s">
        <v>582</v>
      </c>
      <c r="E211" s="733">
        <v>50113013</v>
      </c>
      <c r="F211" s="732" t="s">
        <v>933</v>
      </c>
      <c r="G211" s="731" t="s">
        <v>606</v>
      </c>
      <c r="H211" s="731">
        <v>126127</v>
      </c>
      <c r="I211" s="731">
        <v>26127</v>
      </c>
      <c r="J211" s="731" t="s">
        <v>975</v>
      </c>
      <c r="K211" s="731" t="s">
        <v>976</v>
      </c>
      <c r="L211" s="734">
        <v>2237.73</v>
      </c>
      <c r="M211" s="734">
        <v>4</v>
      </c>
      <c r="N211" s="735">
        <v>8950.92</v>
      </c>
    </row>
    <row r="212" spans="1:14" ht="14.45" customHeight="1" x14ac:dyDescent="0.2">
      <c r="A212" s="729" t="s">
        <v>569</v>
      </c>
      <c r="B212" s="730" t="s">
        <v>570</v>
      </c>
      <c r="C212" s="731" t="s">
        <v>581</v>
      </c>
      <c r="D212" s="732" t="s">
        <v>582</v>
      </c>
      <c r="E212" s="733">
        <v>50113013</v>
      </c>
      <c r="F212" s="732" t="s">
        <v>933</v>
      </c>
      <c r="G212" s="731" t="s">
        <v>599</v>
      </c>
      <c r="H212" s="731">
        <v>117149</v>
      </c>
      <c r="I212" s="731">
        <v>17149</v>
      </c>
      <c r="J212" s="731" t="s">
        <v>977</v>
      </c>
      <c r="K212" s="731" t="s">
        <v>978</v>
      </c>
      <c r="L212" s="734">
        <v>161.24999999999997</v>
      </c>
      <c r="M212" s="734">
        <v>4</v>
      </c>
      <c r="N212" s="735">
        <v>644.99999999999989</v>
      </c>
    </row>
    <row r="213" spans="1:14" ht="14.45" customHeight="1" x14ac:dyDescent="0.2">
      <c r="A213" s="729" t="s">
        <v>569</v>
      </c>
      <c r="B213" s="730" t="s">
        <v>570</v>
      </c>
      <c r="C213" s="731" t="s">
        <v>581</v>
      </c>
      <c r="D213" s="732" t="s">
        <v>582</v>
      </c>
      <c r="E213" s="733">
        <v>50113013</v>
      </c>
      <c r="F213" s="732" t="s">
        <v>933</v>
      </c>
      <c r="G213" s="731" t="s">
        <v>606</v>
      </c>
      <c r="H213" s="731">
        <v>166269</v>
      </c>
      <c r="I213" s="731">
        <v>166269</v>
      </c>
      <c r="J213" s="731" t="s">
        <v>979</v>
      </c>
      <c r="K213" s="731" t="s">
        <v>980</v>
      </c>
      <c r="L213" s="734">
        <v>52.879999999999995</v>
      </c>
      <c r="M213" s="734">
        <v>35</v>
      </c>
      <c r="N213" s="735">
        <v>1850.8</v>
      </c>
    </row>
    <row r="214" spans="1:14" ht="14.45" customHeight="1" x14ac:dyDescent="0.2">
      <c r="A214" s="729" t="s">
        <v>569</v>
      </c>
      <c r="B214" s="730" t="s">
        <v>570</v>
      </c>
      <c r="C214" s="731" t="s">
        <v>581</v>
      </c>
      <c r="D214" s="732" t="s">
        <v>582</v>
      </c>
      <c r="E214" s="733">
        <v>50113014</v>
      </c>
      <c r="F214" s="732" t="s">
        <v>981</v>
      </c>
      <c r="G214" s="731" t="s">
        <v>599</v>
      </c>
      <c r="H214" s="731">
        <v>208276</v>
      </c>
      <c r="I214" s="731">
        <v>208276</v>
      </c>
      <c r="J214" s="731" t="s">
        <v>812</v>
      </c>
      <c r="K214" s="731" t="s">
        <v>982</v>
      </c>
      <c r="L214" s="734">
        <v>131.32000000000002</v>
      </c>
      <c r="M214" s="734">
        <v>2</v>
      </c>
      <c r="N214" s="735">
        <v>262.64000000000004</v>
      </c>
    </row>
    <row r="215" spans="1:14" ht="14.45" customHeight="1" x14ac:dyDescent="0.2">
      <c r="A215" s="729" t="s">
        <v>569</v>
      </c>
      <c r="B215" s="730" t="s">
        <v>570</v>
      </c>
      <c r="C215" s="731" t="s">
        <v>586</v>
      </c>
      <c r="D215" s="732" t="s">
        <v>587</v>
      </c>
      <c r="E215" s="733">
        <v>50113001</v>
      </c>
      <c r="F215" s="732" t="s">
        <v>598</v>
      </c>
      <c r="G215" s="731" t="s">
        <v>599</v>
      </c>
      <c r="H215" s="731">
        <v>167547</v>
      </c>
      <c r="I215" s="731">
        <v>67547</v>
      </c>
      <c r="J215" s="731" t="s">
        <v>615</v>
      </c>
      <c r="K215" s="731" t="s">
        <v>616</v>
      </c>
      <c r="L215" s="734">
        <v>47.079999999999991</v>
      </c>
      <c r="M215" s="734">
        <v>1</v>
      </c>
      <c r="N215" s="735">
        <v>47.079999999999991</v>
      </c>
    </row>
    <row r="216" spans="1:14" ht="14.45" customHeight="1" x14ac:dyDescent="0.2">
      <c r="A216" s="729" t="s">
        <v>569</v>
      </c>
      <c r="B216" s="730" t="s">
        <v>570</v>
      </c>
      <c r="C216" s="731" t="s">
        <v>586</v>
      </c>
      <c r="D216" s="732" t="s">
        <v>587</v>
      </c>
      <c r="E216" s="733">
        <v>50113001</v>
      </c>
      <c r="F216" s="732" t="s">
        <v>598</v>
      </c>
      <c r="G216" s="731" t="s">
        <v>599</v>
      </c>
      <c r="H216" s="731">
        <v>156926</v>
      </c>
      <c r="I216" s="731">
        <v>56926</v>
      </c>
      <c r="J216" s="731" t="s">
        <v>983</v>
      </c>
      <c r="K216" s="731" t="s">
        <v>984</v>
      </c>
      <c r="L216" s="734">
        <v>48.4</v>
      </c>
      <c r="M216" s="734">
        <v>2</v>
      </c>
      <c r="N216" s="735">
        <v>96.8</v>
      </c>
    </row>
    <row r="217" spans="1:14" ht="14.45" customHeight="1" x14ac:dyDescent="0.2">
      <c r="A217" s="729" t="s">
        <v>569</v>
      </c>
      <c r="B217" s="730" t="s">
        <v>570</v>
      </c>
      <c r="C217" s="731" t="s">
        <v>586</v>
      </c>
      <c r="D217" s="732" t="s">
        <v>587</v>
      </c>
      <c r="E217" s="733">
        <v>50113001</v>
      </c>
      <c r="F217" s="732" t="s">
        <v>598</v>
      </c>
      <c r="G217" s="731" t="s">
        <v>599</v>
      </c>
      <c r="H217" s="731">
        <v>162320</v>
      </c>
      <c r="I217" s="731">
        <v>62320</v>
      </c>
      <c r="J217" s="731" t="s">
        <v>634</v>
      </c>
      <c r="K217" s="731" t="s">
        <v>635</v>
      </c>
      <c r="L217" s="734">
        <v>81.290000000000006</v>
      </c>
      <c r="M217" s="734">
        <v>2</v>
      </c>
      <c r="N217" s="735">
        <v>162.58000000000001</v>
      </c>
    </row>
    <row r="218" spans="1:14" ht="14.45" customHeight="1" x14ac:dyDescent="0.2">
      <c r="A218" s="729" t="s">
        <v>569</v>
      </c>
      <c r="B218" s="730" t="s">
        <v>570</v>
      </c>
      <c r="C218" s="731" t="s">
        <v>586</v>
      </c>
      <c r="D218" s="732" t="s">
        <v>587</v>
      </c>
      <c r="E218" s="733">
        <v>50113001</v>
      </c>
      <c r="F218" s="732" t="s">
        <v>598</v>
      </c>
      <c r="G218" s="731" t="s">
        <v>606</v>
      </c>
      <c r="H218" s="731">
        <v>190044</v>
      </c>
      <c r="I218" s="731">
        <v>90044</v>
      </c>
      <c r="J218" s="731" t="s">
        <v>985</v>
      </c>
      <c r="K218" s="731" t="s">
        <v>986</v>
      </c>
      <c r="L218" s="734">
        <v>37.183846153846154</v>
      </c>
      <c r="M218" s="734">
        <v>26</v>
      </c>
      <c r="N218" s="735">
        <v>966.78</v>
      </c>
    </row>
    <row r="219" spans="1:14" ht="14.45" customHeight="1" x14ac:dyDescent="0.2">
      <c r="A219" s="729" t="s">
        <v>569</v>
      </c>
      <c r="B219" s="730" t="s">
        <v>570</v>
      </c>
      <c r="C219" s="731" t="s">
        <v>586</v>
      </c>
      <c r="D219" s="732" t="s">
        <v>587</v>
      </c>
      <c r="E219" s="733">
        <v>50113001</v>
      </c>
      <c r="F219" s="732" t="s">
        <v>598</v>
      </c>
      <c r="G219" s="731" t="s">
        <v>599</v>
      </c>
      <c r="H219" s="731">
        <v>501596</v>
      </c>
      <c r="I219" s="731">
        <v>0</v>
      </c>
      <c r="J219" s="731" t="s">
        <v>697</v>
      </c>
      <c r="K219" s="731" t="s">
        <v>698</v>
      </c>
      <c r="L219" s="734">
        <v>113.26000000000003</v>
      </c>
      <c r="M219" s="734">
        <v>1</v>
      </c>
      <c r="N219" s="735">
        <v>113.26000000000003</v>
      </c>
    </row>
    <row r="220" spans="1:14" ht="14.45" customHeight="1" x14ac:dyDescent="0.2">
      <c r="A220" s="729" t="s">
        <v>569</v>
      </c>
      <c r="B220" s="730" t="s">
        <v>570</v>
      </c>
      <c r="C220" s="731" t="s">
        <v>586</v>
      </c>
      <c r="D220" s="732" t="s">
        <v>587</v>
      </c>
      <c r="E220" s="733">
        <v>50113001</v>
      </c>
      <c r="F220" s="732" t="s">
        <v>598</v>
      </c>
      <c r="G220" s="731" t="s">
        <v>599</v>
      </c>
      <c r="H220" s="731">
        <v>241683</v>
      </c>
      <c r="I220" s="731">
        <v>241683</v>
      </c>
      <c r="J220" s="731" t="s">
        <v>987</v>
      </c>
      <c r="K220" s="731" t="s">
        <v>988</v>
      </c>
      <c r="L220" s="734">
        <v>127.01000000000003</v>
      </c>
      <c r="M220" s="734">
        <v>2</v>
      </c>
      <c r="N220" s="735">
        <v>254.02000000000007</v>
      </c>
    </row>
    <row r="221" spans="1:14" ht="14.45" customHeight="1" x14ac:dyDescent="0.2">
      <c r="A221" s="729" t="s">
        <v>569</v>
      </c>
      <c r="B221" s="730" t="s">
        <v>570</v>
      </c>
      <c r="C221" s="731" t="s">
        <v>586</v>
      </c>
      <c r="D221" s="732" t="s">
        <v>587</v>
      </c>
      <c r="E221" s="733">
        <v>50113001</v>
      </c>
      <c r="F221" s="732" t="s">
        <v>598</v>
      </c>
      <c r="G221" s="731" t="s">
        <v>599</v>
      </c>
      <c r="H221" s="731">
        <v>900881</v>
      </c>
      <c r="I221" s="731">
        <v>0</v>
      </c>
      <c r="J221" s="731" t="s">
        <v>775</v>
      </c>
      <c r="K221" s="731" t="s">
        <v>329</v>
      </c>
      <c r="L221" s="734">
        <v>149.50196100388931</v>
      </c>
      <c r="M221" s="734">
        <v>5</v>
      </c>
      <c r="N221" s="735">
        <v>747.5098050194465</v>
      </c>
    </row>
    <row r="222" spans="1:14" ht="14.45" customHeight="1" x14ac:dyDescent="0.2">
      <c r="A222" s="729" t="s">
        <v>569</v>
      </c>
      <c r="B222" s="730" t="s">
        <v>570</v>
      </c>
      <c r="C222" s="731" t="s">
        <v>586</v>
      </c>
      <c r="D222" s="732" t="s">
        <v>587</v>
      </c>
      <c r="E222" s="733">
        <v>50113001</v>
      </c>
      <c r="F222" s="732" t="s">
        <v>598</v>
      </c>
      <c r="G222" s="731" t="s">
        <v>599</v>
      </c>
      <c r="H222" s="731">
        <v>930224</v>
      </c>
      <c r="I222" s="731">
        <v>0</v>
      </c>
      <c r="J222" s="731" t="s">
        <v>989</v>
      </c>
      <c r="K222" s="731" t="s">
        <v>329</v>
      </c>
      <c r="L222" s="734">
        <v>247.74354664017213</v>
      </c>
      <c r="M222" s="734">
        <v>1</v>
      </c>
      <c r="N222" s="735">
        <v>247.74354664017213</v>
      </c>
    </row>
    <row r="223" spans="1:14" ht="14.45" customHeight="1" x14ac:dyDescent="0.2">
      <c r="A223" s="729" t="s">
        <v>569</v>
      </c>
      <c r="B223" s="730" t="s">
        <v>570</v>
      </c>
      <c r="C223" s="731" t="s">
        <v>586</v>
      </c>
      <c r="D223" s="732" t="s">
        <v>587</v>
      </c>
      <c r="E223" s="733">
        <v>50113001</v>
      </c>
      <c r="F223" s="732" t="s">
        <v>598</v>
      </c>
      <c r="G223" s="731" t="s">
        <v>599</v>
      </c>
      <c r="H223" s="731">
        <v>841544</v>
      </c>
      <c r="I223" s="731">
        <v>0</v>
      </c>
      <c r="J223" s="731" t="s">
        <v>990</v>
      </c>
      <c r="K223" s="731" t="s">
        <v>329</v>
      </c>
      <c r="L223" s="734">
        <v>155.77968480841329</v>
      </c>
      <c r="M223" s="734">
        <v>2</v>
      </c>
      <c r="N223" s="735">
        <v>311.55936961682659</v>
      </c>
    </row>
    <row r="224" spans="1:14" ht="14.45" customHeight="1" x14ac:dyDescent="0.2">
      <c r="A224" s="729" t="s">
        <v>569</v>
      </c>
      <c r="B224" s="730" t="s">
        <v>570</v>
      </c>
      <c r="C224" s="731" t="s">
        <v>586</v>
      </c>
      <c r="D224" s="732" t="s">
        <v>587</v>
      </c>
      <c r="E224" s="733">
        <v>50113001</v>
      </c>
      <c r="F224" s="732" t="s">
        <v>598</v>
      </c>
      <c r="G224" s="731" t="s">
        <v>599</v>
      </c>
      <c r="H224" s="731">
        <v>500979</v>
      </c>
      <c r="I224" s="731">
        <v>0</v>
      </c>
      <c r="J224" s="731" t="s">
        <v>778</v>
      </c>
      <c r="K224" s="731" t="s">
        <v>329</v>
      </c>
      <c r="L224" s="734">
        <v>112.99368868323096</v>
      </c>
      <c r="M224" s="734">
        <v>14</v>
      </c>
      <c r="N224" s="735">
        <v>1581.9116415652334</v>
      </c>
    </row>
    <row r="225" spans="1:14" ht="14.45" customHeight="1" x14ac:dyDescent="0.2">
      <c r="A225" s="729" t="s">
        <v>569</v>
      </c>
      <c r="B225" s="730" t="s">
        <v>570</v>
      </c>
      <c r="C225" s="731" t="s">
        <v>586</v>
      </c>
      <c r="D225" s="732" t="s">
        <v>587</v>
      </c>
      <c r="E225" s="733">
        <v>50113001</v>
      </c>
      <c r="F225" s="732" t="s">
        <v>598</v>
      </c>
      <c r="G225" s="731" t="s">
        <v>599</v>
      </c>
      <c r="H225" s="731">
        <v>900406</v>
      </c>
      <c r="I225" s="731">
        <v>0</v>
      </c>
      <c r="J225" s="731" t="s">
        <v>782</v>
      </c>
      <c r="K225" s="731" t="s">
        <v>329</v>
      </c>
      <c r="L225" s="734">
        <v>78.872722041703085</v>
      </c>
      <c r="M225" s="734">
        <v>3</v>
      </c>
      <c r="N225" s="735">
        <v>236.61816612510927</v>
      </c>
    </row>
    <row r="226" spans="1:14" ht="14.45" customHeight="1" x14ac:dyDescent="0.2">
      <c r="A226" s="729" t="s">
        <v>569</v>
      </c>
      <c r="B226" s="730" t="s">
        <v>570</v>
      </c>
      <c r="C226" s="731" t="s">
        <v>586</v>
      </c>
      <c r="D226" s="732" t="s">
        <v>587</v>
      </c>
      <c r="E226" s="733">
        <v>50113001</v>
      </c>
      <c r="F226" s="732" t="s">
        <v>598</v>
      </c>
      <c r="G226" s="731" t="s">
        <v>599</v>
      </c>
      <c r="H226" s="731">
        <v>921459</v>
      </c>
      <c r="I226" s="731">
        <v>0</v>
      </c>
      <c r="J226" s="731" t="s">
        <v>991</v>
      </c>
      <c r="K226" s="731" t="s">
        <v>329</v>
      </c>
      <c r="L226" s="734">
        <v>384.79046991521324</v>
      </c>
      <c r="M226" s="734">
        <v>1</v>
      </c>
      <c r="N226" s="735">
        <v>384.79046991521324</v>
      </c>
    </row>
    <row r="227" spans="1:14" ht="14.45" customHeight="1" x14ac:dyDescent="0.2">
      <c r="A227" s="729" t="s">
        <v>569</v>
      </c>
      <c r="B227" s="730" t="s">
        <v>570</v>
      </c>
      <c r="C227" s="731" t="s">
        <v>586</v>
      </c>
      <c r="D227" s="732" t="s">
        <v>587</v>
      </c>
      <c r="E227" s="733">
        <v>50113001</v>
      </c>
      <c r="F227" s="732" t="s">
        <v>598</v>
      </c>
      <c r="G227" s="731" t="s">
        <v>599</v>
      </c>
      <c r="H227" s="731">
        <v>225891</v>
      </c>
      <c r="I227" s="731">
        <v>225891</v>
      </c>
      <c r="J227" s="731" t="s">
        <v>992</v>
      </c>
      <c r="K227" s="731" t="s">
        <v>993</v>
      </c>
      <c r="L227" s="734">
        <v>316.31</v>
      </c>
      <c r="M227" s="734">
        <v>1</v>
      </c>
      <c r="N227" s="735">
        <v>316.31</v>
      </c>
    </row>
    <row r="228" spans="1:14" ht="14.45" customHeight="1" x14ac:dyDescent="0.2">
      <c r="A228" s="729" t="s">
        <v>569</v>
      </c>
      <c r="B228" s="730" t="s">
        <v>570</v>
      </c>
      <c r="C228" s="731" t="s">
        <v>586</v>
      </c>
      <c r="D228" s="732" t="s">
        <v>587</v>
      </c>
      <c r="E228" s="733">
        <v>50113001</v>
      </c>
      <c r="F228" s="732" t="s">
        <v>598</v>
      </c>
      <c r="G228" s="731" t="s">
        <v>599</v>
      </c>
      <c r="H228" s="731">
        <v>100502</v>
      </c>
      <c r="I228" s="731">
        <v>502</v>
      </c>
      <c r="J228" s="731" t="s">
        <v>809</v>
      </c>
      <c r="K228" s="731" t="s">
        <v>811</v>
      </c>
      <c r="L228" s="734">
        <v>268.94000638849138</v>
      </c>
      <c r="M228" s="734">
        <v>19</v>
      </c>
      <c r="N228" s="735">
        <v>5109.8601213813363</v>
      </c>
    </row>
    <row r="229" spans="1:14" ht="14.45" customHeight="1" x14ac:dyDescent="0.2">
      <c r="A229" s="729" t="s">
        <v>569</v>
      </c>
      <c r="B229" s="730" t="s">
        <v>570</v>
      </c>
      <c r="C229" s="731" t="s">
        <v>589</v>
      </c>
      <c r="D229" s="732" t="s">
        <v>590</v>
      </c>
      <c r="E229" s="733">
        <v>50113001</v>
      </c>
      <c r="F229" s="732" t="s">
        <v>598</v>
      </c>
      <c r="G229" s="731" t="s">
        <v>599</v>
      </c>
      <c r="H229" s="731">
        <v>100362</v>
      </c>
      <c r="I229" s="731">
        <v>362</v>
      </c>
      <c r="J229" s="731" t="s">
        <v>602</v>
      </c>
      <c r="K229" s="731" t="s">
        <v>603</v>
      </c>
      <c r="L229" s="734">
        <v>72.86</v>
      </c>
      <c r="M229" s="734">
        <v>4</v>
      </c>
      <c r="N229" s="735">
        <v>291.44</v>
      </c>
    </row>
    <row r="230" spans="1:14" ht="14.45" customHeight="1" x14ac:dyDescent="0.2">
      <c r="A230" s="729" t="s">
        <v>569</v>
      </c>
      <c r="B230" s="730" t="s">
        <v>570</v>
      </c>
      <c r="C230" s="731" t="s">
        <v>589</v>
      </c>
      <c r="D230" s="732" t="s">
        <v>590</v>
      </c>
      <c r="E230" s="733">
        <v>50113001</v>
      </c>
      <c r="F230" s="732" t="s">
        <v>598</v>
      </c>
      <c r="G230" s="731" t="s">
        <v>599</v>
      </c>
      <c r="H230" s="731">
        <v>845008</v>
      </c>
      <c r="I230" s="731">
        <v>107806</v>
      </c>
      <c r="J230" s="731" t="s">
        <v>604</v>
      </c>
      <c r="K230" s="731" t="s">
        <v>605</v>
      </c>
      <c r="L230" s="734">
        <v>72.910000000000011</v>
      </c>
      <c r="M230" s="734">
        <v>2</v>
      </c>
      <c r="N230" s="735">
        <v>145.82000000000002</v>
      </c>
    </row>
    <row r="231" spans="1:14" ht="14.45" customHeight="1" x14ac:dyDescent="0.2">
      <c r="A231" s="729" t="s">
        <v>569</v>
      </c>
      <c r="B231" s="730" t="s">
        <v>570</v>
      </c>
      <c r="C231" s="731" t="s">
        <v>589</v>
      </c>
      <c r="D231" s="732" t="s">
        <v>590</v>
      </c>
      <c r="E231" s="733">
        <v>50113001</v>
      </c>
      <c r="F231" s="732" t="s">
        <v>598</v>
      </c>
      <c r="G231" s="731" t="s">
        <v>599</v>
      </c>
      <c r="H231" s="731">
        <v>230398</v>
      </c>
      <c r="I231" s="731">
        <v>230398</v>
      </c>
      <c r="J231" s="731" t="s">
        <v>994</v>
      </c>
      <c r="K231" s="731" t="s">
        <v>995</v>
      </c>
      <c r="L231" s="734">
        <v>141.01000000000002</v>
      </c>
      <c r="M231" s="734">
        <v>1</v>
      </c>
      <c r="N231" s="735">
        <v>141.01000000000002</v>
      </c>
    </row>
    <row r="232" spans="1:14" ht="14.45" customHeight="1" x14ac:dyDescent="0.2">
      <c r="A232" s="729" t="s">
        <v>569</v>
      </c>
      <c r="B232" s="730" t="s">
        <v>570</v>
      </c>
      <c r="C232" s="731" t="s">
        <v>589</v>
      </c>
      <c r="D232" s="732" t="s">
        <v>590</v>
      </c>
      <c r="E232" s="733">
        <v>50113001</v>
      </c>
      <c r="F232" s="732" t="s">
        <v>598</v>
      </c>
      <c r="G232" s="731" t="s">
        <v>606</v>
      </c>
      <c r="H232" s="731">
        <v>102954</v>
      </c>
      <c r="I232" s="731">
        <v>2954</v>
      </c>
      <c r="J232" s="731" t="s">
        <v>996</v>
      </c>
      <c r="K232" s="731" t="s">
        <v>997</v>
      </c>
      <c r="L232" s="734">
        <v>15.07</v>
      </c>
      <c r="M232" s="734">
        <v>2</v>
      </c>
      <c r="N232" s="735">
        <v>30.14</v>
      </c>
    </row>
    <row r="233" spans="1:14" ht="14.45" customHeight="1" x14ac:dyDescent="0.2">
      <c r="A233" s="729" t="s">
        <v>569</v>
      </c>
      <c r="B233" s="730" t="s">
        <v>570</v>
      </c>
      <c r="C233" s="731" t="s">
        <v>589</v>
      </c>
      <c r="D233" s="732" t="s">
        <v>590</v>
      </c>
      <c r="E233" s="733">
        <v>50113001</v>
      </c>
      <c r="F233" s="732" t="s">
        <v>598</v>
      </c>
      <c r="G233" s="731" t="s">
        <v>599</v>
      </c>
      <c r="H233" s="731">
        <v>167547</v>
      </c>
      <c r="I233" s="731">
        <v>67547</v>
      </c>
      <c r="J233" s="731" t="s">
        <v>615</v>
      </c>
      <c r="K233" s="731" t="s">
        <v>616</v>
      </c>
      <c r="L233" s="734">
        <v>47.08</v>
      </c>
      <c r="M233" s="734">
        <v>50</v>
      </c>
      <c r="N233" s="735">
        <v>2354</v>
      </c>
    </row>
    <row r="234" spans="1:14" ht="14.45" customHeight="1" x14ac:dyDescent="0.2">
      <c r="A234" s="729" t="s">
        <v>569</v>
      </c>
      <c r="B234" s="730" t="s">
        <v>570</v>
      </c>
      <c r="C234" s="731" t="s">
        <v>589</v>
      </c>
      <c r="D234" s="732" t="s">
        <v>590</v>
      </c>
      <c r="E234" s="733">
        <v>50113001</v>
      </c>
      <c r="F234" s="732" t="s">
        <v>598</v>
      </c>
      <c r="G234" s="731" t="s">
        <v>599</v>
      </c>
      <c r="H234" s="731">
        <v>194916</v>
      </c>
      <c r="I234" s="731">
        <v>94916</v>
      </c>
      <c r="J234" s="731" t="s">
        <v>619</v>
      </c>
      <c r="K234" s="731" t="s">
        <v>620</v>
      </c>
      <c r="L234" s="734">
        <v>83.8</v>
      </c>
      <c r="M234" s="734">
        <v>5</v>
      </c>
      <c r="N234" s="735">
        <v>419</v>
      </c>
    </row>
    <row r="235" spans="1:14" ht="14.45" customHeight="1" x14ac:dyDescent="0.2">
      <c r="A235" s="729" t="s">
        <v>569</v>
      </c>
      <c r="B235" s="730" t="s">
        <v>570</v>
      </c>
      <c r="C235" s="731" t="s">
        <v>589</v>
      </c>
      <c r="D235" s="732" t="s">
        <v>590</v>
      </c>
      <c r="E235" s="733">
        <v>50113001</v>
      </c>
      <c r="F235" s="732" t="s">
        <v>598</v>
      </c>
      <c r="G235" s="731" t="s">
        <v>599</v>
      </c>
      <c r="H235" s="731">
        <v>194920</v>
      </c>
      <c r="I235" s="731">
        <v>94920</v>
      </c>
      <c r="J235" s="731" t="s">
        <v>998</v>
      </c>
      <c r="K235" s="731" t="s">
        <v>999</v>
      </c>
      <c r="L235" s="734">
        <v>74.069999999999993</v>
      </c>
      <c r="M235" s="734">
        <v>3</v>
      </c>
      <c r="N235" s="735">
        <v>222.20999999999998</v>
      </c>
    </row>
    <row r="236" spans="1:14" ht="14.45" customHeight="1" x14ac:dyDescent="0.2">
      <c r="A236" s="729" t="s">
        <v>569</v>
      </c>
      <c r="B236" s="730" t="s">
        <v>570</v>
      </c>
      <c r="C236" s="731" t="s">
        <v>589</v>
      </c>
      <c r="D236" s="732" t="s">
        <v>590</v>
      </c>
      <c r="E236" s="733">
        <v>50113001</v>
      </c>
      <c r="F236" s="732" t="s">
        <v>598</v>
      </c>
      <c r="G236" s="731" t="s">
        <v>599</v>
      </c>
      <c r="H236" s="731">
        <v>223855</v>
      </c>
      <c r="I236" s="731">
        <v>223855</v>
      </c>
      <c r="J236" s="731" t="s">
        <v>1000</v>
      </c>
      <c r="K236" s="731" t="s">
        <v>1001</v>
      </c>
      <c r="L236" s="734">
        <v>165</v>
      </c>
      <c r="M236" s="734">
        <v>5</v>
      </c>
      <c r="N236" s="735">
        <v>825</v>
      </c>
    </row>
    <row r="237" spans="1:14" ht="14.45" customHeight="1" x14ac:dyDescent="0.2">
      <c r="A237" s="729" t="s">
        <v>569</v>
      </c>
      <c r="B237" s="730" t="s">
        <v>570</v>
      </c>
      <c r="C237" s="731" t="s">
        <v>589</v>
      </c>
      <c r="D237" s="732" t="s">
        <v>590</v>
      </c>
      <c r="E237" s="733">
        <v>50113001</v>
      </c>
      <c r="F237" s="732" t="s">
        <v>598</v>
      </c>
      <c r="G237" s="731" t="s">
        <v>599</v>
      </c>
      <c r="H237" s="731">
        <v>235897</v>
      </c>
      <c r="I237" s="731">
        <v>235897</v>
      </c>
      <c r="J237" s="731" t="s">
        <v>624</v>
      </c>
      <c r="K237" s="731" t="s">
        <v>625</v>
      </c>
      <c r="L237" s="734">
        <v>72.61</v>
      </c>
      <c r="M237" s="734">
        <v>1</v>
      </c>
      <c r="N237" s="735">
        <v>72.61</v>
      </c>
    </row>
    <row r="238" spans="1:14" ht="14.45" customHeight="1" x14ac:dyDescent="0.2">
      <c r="A238" s="729" t="s">
        <v>569</v>
      </c>
      <c r="B238" s="730" t="s">
        <v>570</v>
      </c>
      <c r="C238" s="731" t="s">
        <v>589</v>
      </c>
      <c r="D238" s="732" t="s">
        <v>590</v>
      </c>
      <c r="E238" s="733">
        <v>50113001</v>
      </c>
      <c r="F238" s="732" t="s">
        <v>598</v>
      </c>
      <c r="G238" s="731" t="s">
        <v>599</v>
      </c>
      <c r="H238" s="731">
        <v>207931</v>
      </c>
      <c r="I238" s="731">
        <v>207931</v>
      </c>
      <c r="J238" s="731" t="s">
        <v>1002</v>
      </c>
      <c r="K238" s="731" t="s">
        <v>1003</v>
      </c>
      <c r="L238" s="734">
        <v>33.880000000000003</v>
      </c>
      <c r="M238" s="734">
        <v>3</v>
      </c>
      <c r="N238" s="735">
        <v>101.64000000000001</v>
      </c>
    </row>
    <row r="239" spans="1:14" ht="14.45" customHeight="1" x14ac:dyDescent="0.2">
      <c r="A239" s="729" t="s">
        <v>569</v>
      </c>
      <c r="B239" s="730" t="s">
        <v>570</v>
      </c>
      <c r="C239" s="731" t="s">
        <v>589</v>
      </c>
      <c r="D239" s="732" t="s">
        <v>590</v>
      </c>
      <c r="E239" s="733">
        <v>50113001</v>
      </c>
      <c r="F239" s="732" t="s">
        <v>598</v>
      </c>
      <c r="G239" s="731" t="s">
        <v>599</v>
      </c>
      <c r="H239" s="731">
        <v>110555</v>
      </c>
      <c r="I239" s="731">
        <v>10555</v>
      </c>
      <c r="J239" s="731" t="s">
        <v>983</v>
      </c>
      <c r="K239" s="731" t="s">
        <v>1004</v>
      </c>
      <c r="L239" s="734">
        <v>254.97999999999996</v>
      </c>
      <c r="M239" s="734">
        <v>5</v>
      </c>
      <c r="N239" s="735">
        <v>1274.8999999999999</v>
      </c>
    </row>
    <row r="240" spans="1:14" ht="14.45" customHeight="1" x14ac:dyDescent="0.2">
      <c r="A240" s="729" t="s">
        <v>569</v>
      </c>
      <c r="B240" s="730" t="s">
        <v>570</v>
      </c>
      <c r="C240" s="731" t="s">
        <v>589</v>
      </c>
      <c r="D240" s="732" t="s">
        <v>590</v>
      </c>
      <c r="E240" s="733">
        <v>50113001</v>
      </c>
      <c r="F240" s="732" t="s">
        <v>598</v>
      </c>
      <c r="G240" s="731" t="s">
        <v>599</v>
      </c>
      <c r="H240" s="731">
        <v>173320</v>
      </c>
      <c r="I240" s="731">
        <v>173320</v>
      </c>
      <c r="J240" s="731" t="s">
        <v>1005</v>
      </c>
      <c r="K240" s="731" t="s">
        <v>1006</v>
      </c>
      <c r="L240" s="734">
        <v>524.59000000000015</v>
      </c>
      <c r="M240" s="734">
        <v>1</v>
      </c>
      <c r="N240" s="735">
        <v>524.59000000000015</v>
      </c>
    </row>
    <row r="241" spans="1:14" ht="14.45" customHeight="1" x14ac:dyDescent="0.2">
      <c r="A241" s="729" t="s">
        <v>569</v>
      </c>
      <c r="B241" s="730" t="s">
        <v>570</v>
      </c>
      <c r="C241" s="731" t="s">
        <v>589</v>
      </c>
      <c r="D241" s="732" t="s">
        <v>590</v>
      </c>
      <c r="E241" s="733">
        <v>50113001</v>
      </c>
      <c r="F241" s="732" t="s">
        <v>598</v>
      </c>
      <c r="G241" s="731" t="s">
        <v>599</v>
      </c>
      <c r="H241" s="731">
        <v>173390</v>
      </c>
      <c r="I241" s="731">
        <v>173390</v>
      </c>
      <c r="J241" s="731" t="s">
        <v>1007</v>
      </c>
      <c r="K241" s="731" t="s">
        <v>1008</v>
      </c>
      <c r="L241" s="734">
        <v>411.95</v>
      </c>
      <c r="M241" s="734">
        <v>1</v>
      </c>
      <c r="N241" s="735">
        <v>411.95</v>
      </c>
    </row>
    <row r="242" spans="1:14" ht="14.45" customHeight="1" x14ac:dyDescent="0.2">
      <c r="A242" s="729" t="s">
        <v>569</v>
      </c>
      <c r="B242" s="730" t="s">
        <v>570</v>
      </c>
      <c r="C242" s="731" t="s">
        <v>589</v>
      </c>
      <c r="D242" s="732" t="s">
        <v>590</v>
      </c>
      <c r="E242" s="733">
        <v>50113001</v>
      </c>
      <c r="F242" s="732" t="s">
        <v>598</v>
      </c>
      <c r="G242" s="731" t="s">
        <v>599</v>
      </c>
      <c r="H242" s="731">
        <v>243863</v>
      </c>
      <c r="I242" s="731">
        <v>243863</v>
      </c>
      <c r="J242" s="731" t="s">
        <v>1009</v>
      </c>
      <c r="K242" s="731" t="s">
        <v>1010</v>
      </c>
      <c r="L242" s="734">
        <v>57.530000000000008</v>
      </c>
      <c r="M242" s="734">
        <v>1</v>
      </c>
      <c r="N242" s="735">
        <v>57.530000000000008</v>
      </c>
    </row>
    <row r="243" spans="1:14" ht="14.45" customHeight="1" x14ac:dyDescent="0.2">
      <c r="A243" s="729" t="s">
        <v>569</v>
      </c>
      <c r="B243" s="730" t="s">
        <v>570</v>
      </c>
      <c r="C243" s="731" t="s">
        <v>589</v>
      </c>
      <c r="D243" s="732" t="s">
        <v>590</v>
      </c>
      <c r="E243" s="733">
        <v>50113001</v>
      </c>
      <c r="F243" s="732" t="s">
        <v>598</v>
      </c>
      <c r="G243" s="731" t="s">
        <v>599</v>
      </c>
      <c r="H243" s="731">
        <v>192351</v>
      </c>
      <c r="I243" s="731">
        <v>92351</v>
      </c>
      <c r="J243" s="731" t="s">
        <v>1011</v>
      </c>
      <c r="K243" s="731" t="s">
        <v>1012</v>
      </c>
      <c r="L243" s="734">
        <v>86.22</v>
      </c>
      <c r="M243" s="734">
        <v>1</v>
      </c>
      <c r="N243" s="735">
        <v>86.22</v>
      </c>
    </row>
    <row r="244" spans="1:14" ht="14.45" customHeight="1" x14ac:dyDescent="0.2">
      <c r="A244" s="729" t="s">
        <v>569</v>
      </c>
      <c r="B244" s="730" t="s">
        <v>570</v>
      </c>
      <c r="C244" s="731" t="s">
        <v>589</v>
      </c>
      <c r="D244" s="732" t="s">
        <v>590</v>
      </c>
      <c r="E244" s="733">
        <v>50113001</v>
      </c>
      <c r="F244" s="732" t="s">
        <v>598</v>
      </c>
      <c r="G244" s="731" t="s">
        <v>599</v>
      </c>
      <c r="H244" s="731">
        <v>132992</v>
      </c>
      <c r="I244" s="731">
        <v>32992</v>
      </c>
      <c r="J244" s="731" t="s">
        <v>1013</v>
      </c>
      <c r="K244" s="731" t="s">
        <v>1014</v>
      </c>
      <c r="L244" s="734">
        <v>108.39000000000001</v>
      </c>
      <c r="M244" s="734">
        <v>1</v>
      </c>
      <c r="N244" s="735">
        <v>108.39000000000001</v>
      </c>
    </row>
    <row r="245" spans="1:14" ht="14.45" customHeight="1" x14ac:dyDescent="0.2">
      <c r="A245" s="729" t="s">
        <v>569</v>
      </c>
      <c r="B245" s="730" t="s">
        <v>570</v>
      </c>
      <c r="C245" s="731" t="s">
        <v>589</v>
      </c>
      <c r="D245" s="732" t="s">
        <v>590</v>
      </c>
      <c r="E245" s="733">
        <v>50113001</v>
      </c>
      <c r="F245" s="732" t="s">
        <v>598</v>
      </c>
      <c r="G245" s="731" t="s">
        <v>599</v>
      </c>
      <c r="H245" s="731">
        <v>176496</v>
      </c>
      <c r="I245" s="731">
        <v>76496</v>
      </c>
      <c r="J245" s="731" t="s">
        <v>632</v>
      </c>
      <c r="K245" s="731" t="s">
        <v>633</v>
      </c>
      <c r="L245" s="734">
        <v>125.43000000000002</v>
      </c>
      <c r="M245" s="734">
        <v>6</v>
      </c>
      <c r="N245" s="735">
        <v>752.58000000000015</v>
      </c>
    </row>
    <row r="246" spans="1:14" ht="14.45" customHeight="1" x14ac:dyDescent="0.2">
      <c r="A246" s="729" t="s">
        <v>569</v>
      </c>
      <c r="B246" s="730" t="s">
        <v>570</v>
      </c>
      <c r="C246" s="731" t="s">
        <v>589</v>
      </c>
      <c r="D246" s="732" t="s">
        <v>590</v>
      </c>
      <c r="E246" s="733">
        <v>50113001</v>
      </c>
      <c r="F246" s="732" t="s">
        <v>598</v>
      </c>
      <c r="G246" s="731" t="s">
        <v>599</v>
      </c>
      <c r="H246" s="731">
        <v>102679</v>
      </c>
      <c r="I246" s="731">
        <v>2679</v>
      </c>
      <c r="J246" s="731" t="s">
        <v>1015</v>
      </c>
      <c r="K246" s="731" t="s">
        <v>1016</v>
      </c>
      <c r="L246" s="734">
        <v>164.48</v>
      </c>
      <c r="M246" s="734">
        <v>1</v>
      </c>
      <c r="N246" s="735">
        <v>164.48</v>
      </c>
    </row>
    <row r="247" spans="1:14" ht="14.45" customHeight="1" x14ac:dyDescent="0.2">
      <c r="A247" s="729" t="s">
        <v>569</v>
      </c>
      <c r="B247" s="730" t="s">
        <v>570</v>
      </c>
      <c r="C247" s="731" t="s">
        <v>589</v>
      </c>
      <c r="D247" s="732" t="s">
        <v>590</v>
      </c>
      <c r="E247" s="733">
        <v>50113001</v>
      </c>
      <c r="F247" s="732" t="s">
        <v>598</v>
      </c>
      <c r="G247" s="731" t="s">
        <v>599</v>
      </c>
      <c r="H247" s="731">
        <v>993603</v>
      </c>
      <c r="I247" s="731">
        <v>0</v>
      </c>
      <c r="J247" s="731" t="s">
        <v>649</v>
      </c>
      <c r="K247" s="731" t="s">
        <v>329</v>
      </c>
      <c r="L247" s="734">
        <v>238.03</v>
      </c>
      <c r="M247" s="734">
        <v>3</v>
      </c>
      <c r="N247" s="735">
        <v>714.09</v>
      </c>
    </row>
    <row r="248" spans="1:14" ht="14.45" customHeight="1" x14ac:dyDescent="0.2">
      <c r="A248" s="729" t="s">
        <v>569</v>
      </c>
      <c r="B248" s="730" t="s">
        <v>570</v>
      </c>
      <c r="C248" s="731" t="s">
        <v>589</v>
      </c>
      <c r="D248" s="732" t="s">
        <v>590</v>
      </c>
      <c r="E248" s="733">
        <v>50113001</v>
      </c>
      <c r="F248" s="732" t="s">
        <v>598</v>
      </c>
      <c r="G248" s="731" t="s">
        <v>606</v>
      </c>
      <c r="H248" s="731">
        <v>233559</v>
      </c>
      <c r="I248" s="731">
        <v>233559</v>
      </c>
      <c r="J248" s="731" t="s">
        <v>1017</v>
      </c>
      <c r="K248" s="731" t="s">
        <v>1018</v>
      </c>
      <c r="L248" s="734">
        <v>26.429999999999993</v>
      </c>
      <c r="M248" s="734">
        <v>3</v>
      </c>
      <c r="N248" s="735">
        <v>79.289999999999978</v>
      </c>
    </row>
    <row r="249" spans="1:14" ht="14.45" customHeight="1" x14ac:dyDescent="0.2">
      <c r="A249" s="729" t="s">
        <v>569</v>
      </c>
      <c r="B249" s="730" t="s">
        <v>570</v>
      </c>
      <c r="C249" s="731" t="s">
        <v>589</v>
      </c>
      <c r="D249" s="732" t="s">
        <v>590</v>
      </c>
      <c r="E249" s="733">
        <v>50113001</v>
      </c>
      <c r="F249" s="732" t="s">
        <v>598</v>
      </c>
      <c r="G249" s="731" t="s">
        <v>606</v>
      </c>
      <c r="H249" s="731">
        <v>233579</v>
      </c>
      <c r="I249" s="731">
        <v>233579</v>
      </c>
      <c r="J249" s="731" t="s">
        <v>650</v>
      </c>
      <c r="K249" s="731" t="s">
        <v>651</v>
      </c>
      <c r="L249" s="734">
        <v>26.109999999999992</v>
      </c>
      <c r="M249" s="734">
        <v>2</v>
      </c>
      <c r="N249" s="735">
        <v>52.219999999999985</v>
      </c>
    </row>
    <row r="250" spans="1:14" ht="14.45" customHeight="1" x14ac:dyDescent="0.2">
      <c r="A250" s="729" t="s">
        <v>569</v>
      </c>
      <c r="B250" s="730" t="s">
        <v>570</v>
      </c>
      <c r="C250" s="731" t="s">
        <v>589</v>
      </c>
      <c r="D250" s="732" t="s">
        <v>590</v>
      </c>
      <c r="E250" s="733">
        <v>50113001</v>
      </c>
      <c r="F250" s="732" t="s">
        <v>598</v>
      </c>
      <c r="G250" s="731" t="s">
        <v>599</v>
      </c>
      <c r="H250" s="731">
        <v>199466</v>
      </c>
      <c r="I250" s="731">
        <v>199466</v>
      </c>
      <c r="J250" s="731" t="s">
        <v>1019</v>
      </c>
      <c r="K250" s="731" t="s">
        <v>1020</v>
      </c>
      <c r="L250" s="734">
        <v>112.37999999999998</v>
      </c>
      <c r="M250" s="734">
        <v>1</v>
      </c>
      <c r="N250" s="735">
        <v>112.37999999999998</v>
      </c>
    </row>
    <row r="251" spans="1:14" ht="14.45" customHeight="1" x14ac:dyDescent="0.2">
      <c r="A251" s="729" t="s">
        <v>569</v>
      </c>
      <c r="B251" s="730" t="s">
        <v>570</v>
      </c>
      <c r="C251" s="731" t="s">
        <v>589</v>
      </c>
      <c r="D251" s="732" t="s">
        <v>590</v>
      </c>
      <c r="E251" s="733">
        <v>50113001</v>
      </c>
      <c r="F251" s="732" t="s">
        <v>598</v>
      </c>
      <c r="G251" s="731" t="s">
        <v>599</v>
      </c>
      <c r="H251" s="731">
        <v>100409</v>
      </c>
      <c r="I251" s="731">
        <v>409</v>
      </c>
      <c r="J251" s="731" t="s">
        <v>1021</v>
      </c>
      <c r="K251" s="731" t="s">
        <v>1022</v>
      </c>
      <c r="L251" s="734">
        <v>79.67000000000003</v>
      </c>
      <c r="M251" s="734">
        <v>2</v>
      </c>
      <c r="N251" s="735">
        <v>159.34000000000006</v>
      </c>
    </row>
    <row r="252" spans="1:14" ht="14.45" customHeight="1" x14ac:dyDescent="0.2">
      <c r="A252" s="729" t="s">
        <v>569</v>
      </c>
      <c r="B252" s="730" t="s">
        <v>570</v>
      </c>
      <c r="C252" s="731" t="s">
        <v>589</v>
      </c>
      <c r="D252" s="732" t="s">
        <v>590</v>
      </c>
      <c r="E252" s="733">
        <v>50113001</v>
      </c>
      <c r="F252" s="732" t="s">
        <v>598</v>
      </c>
      <c r="G252" s="731" t="s">
        <v>599</v>
      </c>
      <c r="H252" s="731">
        <v>207940</v>
      </c>
      <c r="I252" s="731">
        <v>207940</v>
      </c>
      <c r="J252" s="731" t="s">
        <v>658</v>
      </c>
      <c r="K252" s="731" t="s">
        <v>659</v>
      </c>
      <c r="L252" s="734">
        <v>72.44</v>
      </c>
      <c r="M252" s="734">
        <v>1</v>
      </c>
      <c r="N252" s="735">
        <v>72.44</v>
      </c>
    </row>
    <row r="253" spans="1:14" ht="14.45" customHeight="1" x14ac:dyDescent="0.2">
      <c r="A253" s="729" t="s">
        <v>569</v>
      </c>
      <c r="B253" s="730" t="s">
        <v>570</v>
      </c>
      <c r="C253" s="731" t="s">
        <v>589</v>
      </c>
      <c r="D253" s="732" t="s">
        <v>590</v>
      </c>
      <c r="E253" s="733">
        <v>50113001</v>
      </c>
      <c r="F253" s="732" t="s">
        <v>598</v>
      </c>
      <c r="G253" s="731" t="s">
        <v>606</v>
      </c>
      <c r="H253" s="731">
        <v>214433</v>
      </c>
      <c r="I253" s="731">
        <v>214433</v>
      </c>
      <c r="J253" s="731" t="s">
        <v>1023</v>
      </c>
      <c r="K253" s="731" t="s">
        <v>1024</v>
      </c>
      <c r="L253" s="734">
        <v>12.32</v>
      </c>
      <c r="M253" s="734">
        <v>2</v>
      </c>
      <c r="N253" s="735">
        <v>24.64</v>
      </c>
    </row>
    <row r="254" spans="1:14" ht="14.45" customHeight="1" x14ac:dyDescent="0.2">
      <c r="A254" s="729" t="s">
        <v>569</v>
      </c>
      <c r="B254" s="730" t="s">
        <v>570</v>
      </c>
      <c r="C254" s="731" t="s">
        <v>589</v>
      </c>
      <c r="D254" s="732" t="s">
        <v>590</v>
      </c>
      <c r="E254" s="733">
        <v>50113001</v>
      </c>
      <c r="F254" s="732" t="s">
        <v>598</v>
      </c>
      <c r="G254" s="731" t="s">
        <v>606</v>
      </c>
      <c r="H254" s="731">
        <v>214427</v>
      </c>
      <c r="I254" s="731">
        <v>214427</v>
      </c>
      <c r="J254" s="731" t="s">
        <v>662</v>
      </c>
      <c r="K254" s="731" t="s">
        <v>663</v>
      </c>
      <c r="L254" s="734">
        <v>16.528818181818181</v>
      </c>
      <c r="M254" s="734">
        <v>110</v>
      </c>
      <c r="N254" s="735">
        <v>1818.17</v>
      </c>
    </row>
    <row r="255" spans="1:14" ht="14.45" customHeight="1" x14ac:dyDescent="0.2">
      <c r="A255" s="729" t="s">
        <v>569</v>
      </c>
      <c r="B255" s="730" t="s">
        <v>570</v>
      </c>
      <c r="C255" s="731" t="s">
        <v>589</v>
      </c>
      <c r="D255" s="732" t="s">
        <v>590</v>
      </c>
      <c r="E255" s="733">
        <v>50113001</v>
      </c>
      <c r="F255" s="732" t="s">
        <v>598</v>
      </c>
      <c r="G255" s="731" t="s">
        <v>599</v>
      </c>
      <c r="H255" s="731">
        <v>193104</v>
      </c>
      <c r="I255" s="731">
        <v>93104</v>
      </c>
      <c r="J255" s="731" t="s">
        <v>664</v>
      </c>
      <c r="K255" s="731" t="s">
        <v>1025</v>
      </c>
      <c r="L255" s="734">
        <v>30.890000000000004</v>
      </c>
      <c r="M255" s="734">
        <v>1</v>
      </c>
      <c r="N255" s="735">
        <v>30.890000000000004</v>
      </c>
    </row>
    <row r="256" spans="1:14" ht="14.45" customHeight="1" x14ac:dyDescent="0.2">
      <c r="A256" s="729" t="s">
        <v>569</v>
      </c>
      <c r="B256" s="730" t="s">
        <v>570</v>
      </c>
      <c r="C256" s="731" t="s">
        <v>589</v>
      </c>
      <c r="D256" s="732" t="s">
        <v>590</v>
      </c>
      <c r="E256" s="733">
        <v>50113001</v>
      </c>
      <c r="F256" s="732" t="s">
        <v>598</v>
      </c>
      <c r="G256" s="731" t="s">
        <v>599</v>
      </c>
      <c r="H256" s="731">
        <v>193105</v>
      </c>
      <c r="I256" s="731">
        <v>93105</v>
      </c>
      <c r="J256" s="731" t="s">
        <v>664</v>
      </c>
      <c r="K256" s="731" t="s">
        <v>665</v>
      </c>
      <c r="L256" s="734">
        <v>204.08999999999997</v>
      </c>
      <c r="M256" s="734">
        <v>1</v>
      </c>
      <c r="N256" s="735">
        <v>204.08999999999997</v>
      </c>
    </row>
    <row r="257" spans="1:14" ht="14.45" customHeight="1" x14ac:dyDescent="0.2">
      <c r="A257" s="729" t="s">
        <v>569</v>
      </c>
      <c r="B257" s="730" t="s">
        <v>570</v>
      </c>
      <c r="C257" s="731" t="s">
        <v>589</v>
      </c>
      <c r="D257" s="732" t="s">
        <v>590</v>
      </c>
      <c r="E257" s="733">
        <v>50113001</v>
      </c>
      <c r="F257" s="732" t="s">
        <v>598</v>
      </c>
      <c r="G257" s="731" t="s">
        <v>599</v>
      </c>
      <c r="H257" s="731">
        <v>184090</v>
      </c>
      <c r="I257" s="731">
        <v>84090</v>
      </c>
      <c r="J257" s="731" t="s">
        <v>671</v>
      </c>
      <c r="K257" s="731" t="s">
        <v>672</v>
      </c>
      <c r="L257" s="734">
        <v>59.255000000000003</v>
      </c>
      <c r="M257" s="734">
        <v>4</v>
      </c>
      <c r="N257" s="735">
        <v>237.02</v>
      </c>
    </row>
    <row r="258" spans="1:14" ht="14.45" customHeight="1" x14ac:dyDescent="0.2">
      <c r="A258" s="729" t="s">
        <v>569</v>
      </c>
      <c r="B258" s="730" t="s">
        <v>570</v>
      </c>
      <c r="C258" s="731" t="s">
        <v>589</v>
      </c>
      <c r="D258" s="732" t="s">
        <v>590</v>
      </c>
      <c r="E258" s="733">
        <v>50113001</v>
      </c>
      <c r="F258" s="732" t="s">
        <v>598</v>
      </c>
      <c r="G258" s="731" t="s">
        <v>599</v>
      </c>
      <c r="H258" s="731">
        <v>230423</v>
      </c>
      <c r="I258" s="731">
        <v>230423</v>
      </c>
      <c r="J258" s="731" t="s">
        <v>673</v>
      </c>
      <c r="K258" s="731" t="s">
        <v>1026</v>
      </c>
      <c r="L258" s="734">
        <v>39.849999999999994</v>
      </c>
      <c r="M258" s="734">
        <v>5</v>
      </c>
      <c r="N258" s="735">
        <v>199.24999999999997</v>
      </c>
    </row>
    <row r="259" spans="1:14" ht="14.45" customHeight="1" x14ac:dyDescent="0.2">
      <c r="A259" s="729" t="s">
        <v>569</v>
      </c>
      <c r="B259" s="730" t="s">
        <v>570</v>
      </c>
      <c r="C259" s="731" t="s">
        <v>589</v>
      </c>
      <c r="D259" s="732" t="s">
        <v>590</v>
      </c>
      <c r="E259" s="733">
        <v>50113001</v>
      </c>
      <c r="F259" s="732" t="s">
        <v>598</v>
      </c>
      <c r="G259" s="731" t="s">
        <v>599</v>
      </c>
      <c r="H259" s="731">
        <v>241672</v>
      </c>
      <c r="I259" s="731">
        <v>241672</v>
      </c>
      <c r="J259" s="731" t="s">
        <v>681</v>
      </c>
      <c r="K259" s="731" t="s">
        <v>682</v>
      </c>
      <c r="L259" s="734">
        <v>104.29</v>
      </c>
      <c r="M259" s="734">
        <v>24</v>
      </c>
      <c r="N259" s="735">
        <v>2502.96</v>
      </c>
    </row>
    <row r="260" spans="1:14" ht="14.45" customHeight="1" x14ac:dyDescent="0.2">
      <c r="A260" s="729" t="s">
        <v>569</v>
      </c>
      <c r="B260" s="730" t="s">
        <v>570</v>
      </c>
      <c r="C260" s="731" t="s">
        <v>589</v>
      </c>
      <c r="D260" s="732" t="s">
        <v>590</v>
      </c>
      <c r="E260" s="733">
        <v>50113001</v>
      </c>
      <c r="F260" s="732" t="s">
        <v>598</v>
      </c>
      <c r="G260" s="731" t="s">
        <v>599</v>
      </c>
      <c r="H260" s="731">
        <v>191587</v>
      </c>
      <c r="I260" s="731">
        <v>91587</v>
      </c>
      <c r="J260" s="731" t="s">
        <v>1027</v>
      </c>
      <c r="K260" s="731" t="s">
        <v>1028</v>
      </c>
      <c r="L260" s="734">
        <v>78.88</v>
      </c>
      <c r="M260" s="734">
        <v>1</v>
      </c>
      <c r="N260" s="735">
        <v>78.88</v>
      </c>
    </row>
    <row r="261" spans="1:14" ht="14.45" customHeight="1" x14ac:dyDescent="0.2">
      <c r="A261" s="729" t="s">
        <v>569</v>
      </c>
      <c r="B261" s="730" t="s">
        <v>570</v>
      </c>
      <c r="C261" s="731" t="s">
        <v>589</v>
      </c>
      <c r="D261" s="732" t="s">
        <v>590</v>
      </c>
      <c r="E261" s="733">
        <v>50113001</v>
      </c>
      <c r="F261" s="732" t="s">
        <v>598</v>
      </c>
      <c r="G261" s="731" t="s">
        <v>599</v>
      </c>
      <c r="H261" s="731">
        <v>179327</v>
      </c>
      <c r="I261" s="731">
        <v>179327</v>
      </c>
      <c r="J261" s="731" t="s">
        <v>687</v>
      </c>
      <c r="K261" s="731" t="s">
        <v>655</v>
      </c>
      <c r="L261" s="734">
        <v>73.680000000000021</v>
      </c>
      <c r="M261" s="734">
        <v>3</v>
      </c>
      <c r="N261" s="735">
        <v>221.04000000000005</v>
      </c>
    </row>
    <row r="262" spans="1:14" ht="14.45" customHeight="1" x14ac:dyDescent="0.2">
      <c r="A262" s="729" t="s">
        <v>569</v>
      </c>
      <c r="B262" s="730" t="s">
        <v>570</v>
      </c>
      <c r="C262" s="731" t="s">
        <v>589</v>
      </c>
      <c r="D262" s="732" t="s">
        <v>590</v>
      </c>
      <c r="E262" s="733">
        <v>50113001</v>
      </c>
      <c r="F262" s="732" t="s">
        <v>598</v>
      </c>
      <c r="G262" s="731" t="s">
        <v>599</v>
      </c>
      <c r="H262" s="731">
        <v>179333</v>
      </c>
      <c r="I262" s="731">
        <v>179333</v>
      </c>
      <c r="J262" s="731" t="s">
        <v>687</v>
      </c>
      <c r="K262" s="731" t="s">
        <v>688</v>
      </c>
      <c r="L262" s="734">
        <v>224.68000000000004</v>
      </c>
      <c r="M262" s="734">
        <v>1</v>
      </c>
      <c r="N262" s="735">
        <v>224.68000000000004</v>
      </c>
    </row>
    <row r="263" spans="1:14" ht="14.45" customHeight="1" x14ac:dyDescent="0.2">
      <c r="A263" s="729" t="s">
        <v>569</v>
      </c>
      <c r="B263" s="730" t="s">
        <v>570</v>
      </c>
      <c r="C263" s="731" t="s">
        <v>589</v>
      </c>
      <c r="D263" s="732" t="s">
        <v>590</v>
      </c>
      <c r="E263" s="733">
        <v>50113001</v>
      </c>
      <c r="F263" s="732" t="s">
        <v>598</v>
      </c>
      <c r="G263" s="731" t="s">
        <v>329</v>
      </c>
      <c r="H263" s="731">
        <v>226525</v>
      </c>
      <c r="I263" s="731">
        <v>226525</v>
      </c>
      <c r="J263" s="731" t="s">
        <v>689</v>
      </c>
      <c r="K263" s="731" t="s">
        <v>690</v>
      </c>
      <c r="L263" s="734">
        <v>132.35</v>
      </c>
      <c r="M263" s="734">
        <v>1</v>
      </c>
      <c r="N263" s="735">
        <v>132.35</v>
      </c>
    </row>
    <row r="264" spans="1:14" ht="14.45" customHeight="1" x14ac:dyDescent="0.2">
      <c r="A264" s="729" t="s">
        <v>569</v>
      </c>
      <c r="B264" s="730" t="s">
        <v>570</v>
      </c>
      <c r="C264" s="731" t="s">
        <v>589</v>
      </c>
      <c r="D264" s="732" t="s">
        <v>590</v>
      </c>
      <c r="E264" s="733">
        <v>50113001</v>
      </c>
      <c r="F264" s="732" t="s">
        <v>598</v>
      </c>
      <c r="G264" s="731" t="s">
        <v>599</v>
      </c>
      <c r="H264" s="731">
        <v>23987</v>
      </c>
      <c r="I264" s="731">
        <v>23987</v>
      </c>
      <c r="J264" s="731" t="s">
        <v>695</v>
      </c>
      <c r="K264" s="731" t="s">
        <v>696</v>
      </c>
      <c r="L264" s="734">
        <v>167.42</v>
      </c>
      <c r="M264" s="734">
        <v>2</v>
      </c>
      <c r="N264" s="735">
        <v>334.84</v>
      </c>
    </row>
    <row r="265" spans="1:14" ht="14.45" customHeight="1" x14ac:dyDescent="0.2">
      <c r="A265" s="729" t="s">
        <v>569</v>
      </c>
      <c r="B265" s="730" t="s">
        <v>570</v>
      </c>
      <c r="C265" s="731" t="s">
        <v>589</v>
      </c>
      <c r="D265" s="732" t="s">
        <v>590</v>
      </c>
      <c r="E265" s="733">
        <v>50113001</v>
      </c>
      <c r="F265" s="732" t="s">
        <v>598</v>
      </c>
      <c r="G265" s="731" t="s">
        <v>599</v>
      </c>
      <c r="H265" s="731">
        <v>126502</v>
      </c>
      <c r="I265" s="731">
        <v>26502</v>
      </c>
      <c r="J265" s="731" t="s">
        <v>1029</v>
      </c>
      <c r="K265" s="731" t="s">
        <v>1030</v>
      </c>
      <c r="L265" s="734">
        <v>534.03</v>
      </c>
      <c r="M265" s="734">
        <v>1</v>
      </c>
      <c r="N265" s="735">
        <v>534.03</v>
      </c>
    </row>
    <row r="266" spans="1:14" ht="14.45" customHeight="1" x14ac:dyDescent="0.2">
      <c r="A266" s="729" t="s">
        <v>569</v>
      </c>
      <c r="B266" s="730" t="s">
        <v>570</v>
      </c>
      <c r="C266" s="731" t="s">
        <v>589</v>
      </c>
      <c r="D266" s="732" t="s">
        <v>590</v>
      </c>
      <c r="E266" s="733">
        <v>50113001</v>
      </c>
      <c r="F266" s="732" t="s">
        <v>598</v>
      </c>
      <c r="G266" s="731" t="s">
        <v>599</v>
      </c>
      <c r="H266" s="731">
        <v>157586</v>
      </c>
      <c r="I266" s="731">
        <v>57586</v>
      </c>
      <c r="J266" s="731" t="s">
        <v>701</v>
      </c>
      <c r="K266" s="731" t="s">
        <v>702</v>
      </c>
      <c r="L266" s="734">
        <v>73.61999999999999</v>
      </c>
      <c r="M266" s="734">
        <v>3</v>
      </c>
      <c r="N266" s="735">
        <v>220.85999999999996</v>
      </c>
    </row>
    <row r="267" spans="1:14" ht="14.45" customHeight="1" x14ac:dyDescent="0.2">
      <c r="A267" s="729" t="s">
        <v>569</v>
      </c>
      <c r="B267" s="730" t="s">
        <v>570</v>
      </c>
      <c r="C267" s="731" t="s">
        <v>589</v>
      </c>
      <c r="D267" s="732" t="s">
        <v>590</v>
      </c>
      <c r="E267" s="733">
        <v>50113001</v>
      </c>
      <c r="F267" s="732" t="s">
        <v>598</v>
      </c>
      <c r="G267" s="731" t="s">
        <v>599</v>
      </c>
      <c r="H267" s="731">
        <v>846413</v>
      </c>
      <c r="I267" s="731">
        <v>57585</v>
      </c>
      <c r="J267" s="731" t="s">
        <v>1031</v>
      </c>
      <c r="K267" s="731" t="s">
        <v>1032</v>
      </c>
      <c r="L267" s="734">
        <v>133.11999999999998</v>
      </c>
      <c r="M267" s="734">
        <v>1</v>
      </c>
      <c r="N267" s="735">
        <v>133.11999999999998</v>
      </c>
    </row>
    <row r="268" spans="1:14" ht="14.45" customHeight="1" x14ac:dyDescent="0.2">
      <c r="A268" s="729" t="s">
        <v>569</v>
      </c>
      <c r="B268" s="730" t="s">
        <v>570</v>
      </c>
      <c r="C268" s="731" t="s">
        <v>589</v>
      </c>
      <c r="D268" s="732" t="s">
        <v>590</v>
      </c>
      <c r="E268" s="733">
        <v>50113001</v>
      </c>
      <c r="F268" s="732" t="s">
        <v>598</v>
      </c>
      <c r="G268" s="731" t="s">
        <v>599</v>
      </c>
      <c r="H268" s="731">
        <v>848560</v>
      </c>
      <c r="I268" s="731">
        <v>125752</v>
      </c>
      <c r="J268" s="731" t="s">
        <v>703</v>
      </c>
      <c r="K268" s="731" t="s">
        <v>704</v>
      </c>
      <c r="L268" s="734">
        <v>222.99</v>
      </c>
      <c r="M268" s="734">
        <v>1</v>
      </c>
      <c r="N268" s="735">
        <v>222.99</v>
      </c>
    </row>
    <row r="269" spans="1:14" ht="14.45" customHeight="1" x14ac:dyDescent="0.2">
      <c r="A269" s="729" t="s">
        <v>569</v>
      </c>
      <c r="B269" s="730" t="s">
        <v>570</v>
      </c>
      <c r="C269" s="731" t="s">
        <v>589</v>
      </c>
      <c r="D269" s="732" t="s">
        <v>590</v>
      </c>
      <c r="E269" s="733">
        <v>50113001</v>
      </c>
      <c r="F269" s="732" t="s">
        <v>598</v>
      </c>
      <c r="G269" s="731" t="s">
        <v>599</v>
      </c>
      <c r="H269" s="731">
        <v>129740</v>
      </c>
      <c r="I269" s="731">
        <v>29740</v>
      </c>
      <c r="J269" s="731" t="s">
        <v>1033</v>
      </c>
      <c r="K269" s="731" t="s">
        <v>669</v>
      </c>
      <c r="L269" s="734">
        <v>568.15</v>
      </c>
      <c r="M269" s="734">
        <v>1</v>
      </c>
      <c r="N269" s="735">
        <v>568.15</v>
      </c>
    </row>
    <row r="270" spans="1:14" ht="14.45" customHeight="1" x14ac:dyDescent="0.2">
      <c r="A270" s="729" t="s">
        <v>569</v>
      </c>
      <c r="B270" s="730" t="s">
        <v>570</v>
      </c>
      <c r="C270" s="731" t="s">
        <v>589</v>
      </c>
      <c r="D270" s="732" t="s">
        <v>590</v>
      </c>
      <c r="E270" s="733">
        <v>50113001</v>
      </c>
      <c r="F270" s="732" t="s">
        <v>598</v>
      </c>
      <c r="G270" s="731" t="s">
        <v>606</v>
      </c>
      <c r="H270" s="731">
        <v>243130</v>
      </c>
      <c r="I270" s="731">
        <v>243130</v>
      </c>
      <c r="J270" s="731" t="s">
        <v>1034</v>
      </c>
      <c r="K270" s="731" t="s">
        <v>1035</v>
      </c>
      <c r="L270" s="734">
        <v>78.5</v>
      </c>
      <c r="M270" s="734">
        <v>1</v>
      </c>
      <c r="N270" s="735">
        <v>78.5</v>
      </c>
    </row>
    <row r="271" spans="1:14" ht="14.45" customHeight="1" x14ac:dyDescent="0.2">
      <c r="A271" s="729" t="s">
        <v>569</v>
      </c>
      <c r="B271" s="730" t="s">
        <v>570</v>
      </c>
      <c r="C271" s="731" t="s">
        <v>589</v>
      </c>
      <c r="D271" s="732" t="s">
        <v>590</v>
      </c>
      <c r="E271" s="733">
        <v>50113001</v>
      </c>
      <c r="F271" s="732" t="s">
        <v>598</v>
      </c>
      <c r="G271" s="731" t="s">
        <v>599</v>
      </c>
      <c r="H271" s="731">
        <v>214598</v>
      </c>
      <c r="I271" s="731">
        <v>214598</v>
      </c>
      <c r="J271" s="731" t="s">
        <v>711</v>
      </c>
      <c r="K271" s="731" t="s">
        <v>712</v>
      </c>
      <c r="L271" s="734">
        <v>181.80000000000004</v>
      </c>
      <c r="M271" s="734">
        <v>1</v>
      </c>
      <c r="N271" s="735">
        <v>181.80000000000004</v>
      </c>
    </row>
    <row r="272" spans="1:14" ht="14.45" customHeight="1" x14ac:dyDescent="0.2">
      <c r="A272" s="729" t="s">
        <v>569</v>
      </c>
      <c r="B272" s="730" t="s">
        <v>570</v>
      </c>
      <c r="C272" s="731" t="s">
        <v>589</v>
      </c>
      <c r="D272" s="732" t="s">
        <v>590</v>
      </c>
      <c r="E272" s="733">
        <v>50113001</v>
      </c>
      <c r="F272" s="732" t="s">
        <v>598</v>
      </c>
      <c r="G272" s="731" t="s">
        <v>606</v>
      </c>
      <c r="H272" s="731">
        <v>213477</v>
      </c>
      <c r="I272" s="731">
        <v>213477</v>
      </c>
      <c r="J272" s="731" t="s">
        <v>715</v>
      </c>
      <c r="K272" s="731" t="s">
        <v>716</v>
      </c>
      <c r="L272" s="734">
        <v>3299.89</v>
      </c>
      <c r="M272" s="734">
        <v>2</v>
      </c>
      <c r="N272" s="735">
        <v>6599.78</v>
      </c>
    </row>
    <row r="273" spans="1:14" ht="14.45" customHeight="1" x14ac:dyDescent="0.2">
      <c r="A273" s="729" t="s">
        <v>569</v>
      </c>
      <c r="B273" s="730" t="s">
        <v>570</v>
      </c>
      <c r="C273" s="731" t="s">
        <v>589</v>
      </c>
      <c r="D273" s="732" t="s">
        <v>590</v>
      </c>
      <c r="E273" s="733">
        <v>50113001</v>
      </c>
      <c r="F273" s="732" t="s">
        <v>598</v>
      </c>
      <c r="G273" s="731" t="s">
        <v>606</v>
      </c>
      <c r="H273" s="731">
        <v>213489</v>
      </c>
      <c r="I273" s="731">
        <v>213489</v>
      </c>
      <c r="J273" s="731" t="s">
        <v>717</v>
      </c>
      <c r="K273" s="731" t="s">
        <v>721</v>
      </c>
      <c r="L273" s="734">
        <v>624.25</v>
      </c>
      <c r="M273" s="734">
        <v>10</v>
      </c>
      <c r="N273" s="735">
        <v>6242.5</v>
      </c>
    </row>
    <row r="274" spans="1:14" ht="14.45" customHeight="1" x14ac:dyDescent="0.2">
      <c r="A274" s="729" t="s">
        <v>569</v>
      </c>
      <c r="B274" s="730" t="s">
        <v>570</v>
      </c>
      <c r="C274" s="731" t="s">
        <v>589</v>
      </c>
      <c r="D274" s="732" t="s">
        <v>590</v>
      </c>
      <c r="E274" s="733">
        <v>50113001</v>
      </c>
      <c r="F274" s="732" t="s">
        <v>598</v>
      </c>
      <c r="G274" s="731" t="s">
        <v>606</v>
      </c>
      <c r="H274" s="731">
        <v>213494</v>
      </c>
      <c r="I274" s="731">
        <v>213494</v>
      </c>
      <c r="J274" s="731" t="s">
        <v>717</v>
      </c>
      <c r="K274" s="731" t="s">
        <v>719</v>
      </c>
      <c r="L274" s="734">
        <v>408.87000000000006</v>
      </c>
      <c r="M274" s="734">
        <v>6</v>
      </c>
      <c r="N274" s="735">
        <v>2453.2200000000003</v>
      </c>
    </row>
    <row r="275" spans="1:14" ht="14.45" customHeight="1" x14ac:dyDescent="0.2">
      <c r="A275" s="729" t="s">
        <v>569</v>
      </c>
      <c r="B275" s="730" t="s">
        <v>570</v>
      </c>
      <c r="C275" s="731" t="s">
        <v>589</v>
      </c>
      <c r="D275" s="732" t="s">
        <v>590</v>
      </c>
      <c r="E275" s="733">
        <v>50113001</v>
      </c>
      <c r="F275" s="732" t="s">
        <v>598</v>
      </c>
      <c r="G275" s="731" t="s">
        <v>606</v>
      </c>
      <c r="H275" s="731">
        <v>213487</v>
      </c>
      <c r="I275" s="731">
        <v>213487</v>
      </c>
      <c r="J275" s="731" t="s">
        <v>717</v>
      </c>
      <c r="K275" s="731" t="s">
        <v>1036</v>
      </c>
      <c r="L275" s="734">
        <v>290.62</v>
      </c>
      <c r="M275" s="734">
        <v>3</v>
      </c>
      <c r="N275" s="735">
        <v>871.86</v>
      </c>
    </row>
    <row r="276" spans="1:14" ht="14.45" customHeight="1" x14ac:dyDescent="0.2">
      <c r="A276" s="729" t="s">
        <v>569</v>
      </c>
      <c r="B276" s="730" t="s">
        <v>570</v>
      </c>
      <c r="C276" s="731" t="s">
        <v>589</v>
      </c>
      <c r="D276" s="732" t="s">
        <v>590</v>
      </c>
      <c r="E276" s="733">
        <v>50113001</v>
      </c>
      <c r="F276" s="732" t="s">
        <v>598</v>
      </c>
      <c r="G276" s="731" t="s">
        <v>606</v>
      </c>
      <c r="H276" s="731">
        <v>213490</v>
      </c>
      <c r="I276" s="731">
        <v>213490</v>
      </c>
      <c r="J276" s="731" t="s">
        <v>717</v>
      </c>
      <c r="K276" s="731" t="s">
        <v>718</v>
      </c>
      <c r="L276" s="734">
        <v>913.55</v>
      </c>
      <c r="M276" s="734">
        <v>1</v>
      </c>
      <c r="N276" s="735">
        <v>913.55</v>
      </c>
    </row>
    <row r="277" spans="1:14" ht="14.45" customHeight="1" x14ac:dyDescent="0.2">
      <c r="A277" s="729" t="s">
        <v>569</v>
      </c>
      <c r="B277" s="730" t="s">
        <v>570</v>
      </c>
      <c r="C277" s="731" t="s">
        <v>589</v>
      </c>
      <c r="D277" s="732" t="s">
        <v>590</v>
      </c>
      <c r="E277" s="733">
        <v>50113001</v>
      </c>
      <c r="F277" s="732" t="s">
        <v>598</v>
      </c>
      <c r="G277" s="731" t="s">
        <v>606</v>
      </c>
      <c r="H277" s="731">
        <v>213485</v>
      </c>
      <c r="I277" s="731">
        <v>213485</v>
      </c>
      <c r="J277" s="731" t="s">
        <v>717</v>
      </c>
      <c r="K277" s="731" t="s">
        <v>720</v>
      </c>
      <c r="L277" s="734">
        <v>721.15999999999985</v>
      </c>
      <c r="M277" s="734">
        <v>9</v>
      </c>
      <c r="N277" s="735">
        <v>6490.4399999999987</v>
      </c>
    </row>
    <row r="278" spans="1:14" ht="14.45" customHeight="1" x14ac:dyDescent="0.2">
      <c r="A278" s="729" t="s">
        <v>569</v>
      </c>
      <c r="B278" s="730" t="s">
        <v>570</v>
      </c>
      <c r="C278" s="731" t="s">
        <v>589</v>
      </c>
      <c r="D278" s="732" t="s">
        <v>590</v>
      </c>
      <c r="E278" s="733">
        <v>50113001</v>
      </c>
      <c r="F278" s="732" t="s">
        <v>598</v>
      </c>
      <c r="G278" s="731" t="s">
        <v>606</v>
      </c>
      <c r="H278" s="731">
        <v>156805</v>
      </c>
      <c r="I278" s="731">
        <v>56805</v>
      </c>
      <c r="J278" s="731" t="s">
        <v>725</v>
      </c>
      <c r="K278" s="731" t="s">
        <v>1037</v>
      </c>
      <c r="L278" s="734">
        <v>58.14</v>
      </c>
      <c r="M278" s="734">
        <v>1</v>
      </c>
      <c r="N278" s="735">
        <v>58.14</v>
      </c>
    </row>
    <row r="279" spans="1:14" ht="14.45" customHeight="1" x14ac:dyDescent="0.2">
      <c r="A279" s="729" t="s">
        <v>569</v>
      </c>
      <c r="B279" s="730" t="s">
        <v>570</v>
      </c>
      <c r="C279" s="731" t="s">
        <v>589</v>
      </c>
      <c r="D279" s="732" t="s">
        <v>590</v>
      </c>
      <c r="E279" s="733">
        <v>50113001</v>
      </c>
      <c r="F279" s="732" t="s">
        <v>598</v>
      </c>
      <c r="G279" s="731" t="s">
        <v>599</v>
      </c>
      <c r="H279" s="731">
        <v>221744</v>
      </c>
      <c r="I279" s="731">
        <v>221744</v>
      </c>
      <c r="J279" s="731" t="s">
        <v>1038</v>
      </c>
      <c r="K279" s="731" t="s">
        <v>1039</v>
      </c>
      <c r="L279" s="734">
        <v>33</v>
      </c>
      <c r="M279" s="734">
        <v>10</v>
      </c>
      <c r="N279" s="735">
        <v>330</v>
      </c>
    </row>
    <row r="280" spans="1:14" ht="14.45" customHeight="1" x14ac:dyDescent="0.2">
      <c r="A280" s="729" t="s">
        <v>569</v>
      </c>
      <c r="B280" s="730" t="s">
        <v>570</v>
      </c>
      <c r="C280" s="731" t="s">
        <v>589</v>
      </c>
      <c r="D280" s="732" t="s">
        <v>590</v>
      </c>
      <c r="E280" s="733">
        <v>50113001</v>
      </c>
      <c r="F280" s="732" t="s">
        <v>598</v>
      </c>
      <c r="G280" s="731" t="s">
        <v>599</v>
      </c>
      <c r="H280" s="731">
        <v>165633</v>
      </c>
      <c r="I280" s="731">
        <v>165751</v>
      </c>
      <c r="J280" s="731" t="s">
        <v>1040</v>
      </c>
      <c r="K280" s="731" t="s">
        <v>1041</v>
      </c>
      <c r="L280" s="734">
        <v>3951.64</v>
      </c>
      <c r="M280" s="734">
        <v>1</v>
      </c>
      <c r="N280" s="735">
        <v>3951.64</v>
      </c>
    </row>
    <row r="281" spans="1:14" ht="14.45" customHeight="1" x14ac:dyDescent="0.2">
      <c r="A281" s="729" t="s">
        <v>569</v>
      </c>
      <c r="B281" s="730" t="s">
        <v>570</v>
      </c>
      <c r="C281" s="731" t="s">
        <v>589</v>
      </c>
      <c r="D281" s="732" t="s">
        <v>590</v>
      </c>
      <c r="E281" s="733">
        <v>50113001</v>
      </c>
      <c r="F281" s="732" t="s">
        <v>598</v>
      </c>
      <c r="G281" s="731" t="s">
        <v>599</v>
      </c>
      <c r="H281" s="731">
        <v>31915</v>
      </c>
      <c r="I281" s="731">
        <v>31915</v>
      </c>
      <c r="J281" s="731" t="s">
        <v>727</v>
      </c>
      <c r="K281" s="731" t="s">
        <v>728</v>
      </c>
      <c r="L281" s="734">
        <v>173.68999999999997</v>
      </c>
      <c r="M281" s="734">
        <v>3</v>
      </c>
      <c r="N281" s="735">
        <v>521.06999999999994</v>
      </c>
    </row>
    <row r="282" spans="1:14" ht="14.45" customHeight="1" x14ac:dyDescent="0.2">
      <c r="A282" s="729" t="s">
        <v>569</v>
      </c>
      <c r="B282" s="730" t="s">
        <v>570</v>
      </c>
      <c r="C282" s="731" t="s">
        <v>589</v>
      </c>
      <c r="D282" s="732" t="s">
        <v>590</v>
      </c>
      <c r="E282" s="733">
        <v>50113001</v>
      </c>
      <c r="F282" s="732" t="s">
        <v>598</v>
      </c>
      <c r="G282" s="731" t="s">
        <v>599</v>
      </c>
      <c r="H282" s="731">
        <v>215605</v>
      </c>
      <c r="I282" s="731">
        <v>215605</v>
      </c>
      <c r="J282" s="731" t="s">
        <v>731</v>
      </c>
      <c r="K282" s="731" t="s">
        <v>732</v>
      </c>
      <c r="L282" s="734">
        <v>20.349999999999998</v>
      </c>
      <c r="M282" s="734">
        <v>23</v>
      </c>
      <c r="N282" s="735">
        <v>468.04999999999995</v>
      </c>
    </row>
    <row r="283" spans="1:14" ht="14.45" customHeight="1" x14ac:dyDescent="0.2">
      <c r="A283" s="729" t="s">
        <v>569</v>
      </c>
      <c r="B283" s="730" t="s">
        <v>570</v>
      </c>
      <c r="C283" s="731" t="s">
        <v>589</v>
      </c>
      <c r="D283" s="732" t="s">
        <v>590</v>
      </c>
      <c r="E283" s="733">
        <v>50113001</v>
      </c>
      <c r="F283" s="732" t="s">
        <v>598</v>
      </c>
      <c r="G283" s="731" t="s">
        <v>599</v>
      </c>
      <c r="H283" s="731">
        <v>193746</v>
      </c>
      <c r="I283" s="731">
        <v>93746</v>
      </c>
      <c r="J283" s="731" t="s">
        <v>733</v>
      </c>
      <c r="K283" s="731" t="s">
        <v>734</v>
      </c>
      <c r="L283" s="734">
        <v>525.09999419916096</v>
      </c>
      <c r="M283" s="734">
        <v>4</v>
      </c>
      <c r="N283" s="735">
        <v>2100.3999767966438</v>
      </c>
    </row>
    <row r="284" spans="1:14" ht="14.45" customHeight="1" x14ac:dyDescent="0.2">
      <c r="A284" s="729" t="s">
        <v>569</v>
      </c>
      <c r="B284" s="730" t="s">
        <v>570</v>
      </c>
      <c r="C284" s="731" t="s">
        <v>589</v>
      </c>
      <c r="D284" s="732" t="s">
        <v>590</v>
      </c>
      <c r="E284" s="733">
        <v>50113001</v>
      </c>
      <c r="F284" s="732" t="s">
        <v>598</v>
      </c>
      <c r="G284" s="731" t="s">
        <v>599</v>
      </c>
      <c r="H284" s="731">
        <v>214355</v>
      </c>
      <c r="I284" s="731">
        <v>214355</v>
      </c>
      <c r="J284" s="731" t="s">
        <v>735</v>
      </c>
      <c r="K284" s="731" t="s">
        <v>736</v>
      </c>
      <c r="L284" s="734">
        <v>277.93999999999994</v>
      </c>
      <c r="M284" s="734">
        <v>2</v>
      </c>
      <c r="N284" s="735">
        <v>555.87999999999988</v>
      </c>
    </row>
    <row r="285" spans="1:14" ht="14.45" customHeight="1" x14ac:dyDescent="0.2">
      <c r="A285" s="729" t="s">
        <v>569</v>
      </c>
      <c r="B285" s="730" t="s">
        <v>570</v>
      </c>
      <c r="C285" s="731" t="s">
        <v>589</v>
      </c>
      <c r="D285" s="732" t="s">
        <v>590</v>
      </c>
      <c r="E285" s="733">
        <v>50113001</v>
      </c>
      <c r="F285" s="732" t="s">
        <v>598</v>
      </c>
      <c r="G285" s="731" t="s">
        <v>599</v>
      </c>
      <c r="H285" s="731">
        <v>216572</v>
      </c>
      <c r="I285" s="731">
        <v>216572</v>
      </c>
      <c r="J285" s="731" t="s">
        <v>737</v>
      </c>
      <c r="K285" s="731" t="s">
        <v>738</v>
      </c>
      <c r="L285" s="734">
        <v>43.815347447868106</v>
      </c>
      <c r="M285" s="734">
        <v>26</v>
      </c>
      <c r="N285" s="735">
        <v>1139.1990336445708</v>
      </c>
    </row>
    <row r="286" spans="1:14" ht="14.45" customHeight="1" x14ac:dyDescent="0.2">
      <c r="A286" s="729" t="s">
        <v>569</v>
      </c>
      <c r="B286" s="730" t="s">
        <v>570</v>
      </c>
      <c r="C286" s="731" t="s">
        <v>589</v>
      </c>
      <c r="D286" s="732" t="s">
        <v>590</v>
      </c>
      <c r="E286" s="733">
        <v>50113001</v>
      </c>
      <c r="F286" s="732" t="s">
        <v>598</v>
      </c>
      <c r="G286" s="731" t="s">
        <v>599</v>
      </c>
      <c r="H286" s="731">
        <v>51383</v>
      </c>
      <c r="I286" s="731">
        <v>51383</v>
      </c>
      <c r="J286" s="731" t="s">
        <v>739</v>
      </c>
      <c r="K286" s="731" t="s">
        <v>740</v>
      </c>
      <c r="L286" s="734">
        <v>93.5</v>
      </c>
      <c r="M286" s="734">
        <v>4</v>
      </c>
      <c r="N286" s="735">
        <v>374</v>
      </c>
    </row>
    <row r="287" spans="1:14" ht="14.45" customHeight="1" x14ac:dyDescent="0.2">
      <c r="A287" s="729" t="s">
        <v>569</v>
      </c>
      <c r="B287" s="730" t="s">
        <v>570</v>
      </c>
      <c r="C287" s="731" t="s">
        <v>589</v>
      </c>
      <c r="D287" s="732" t="s">
        <v>590</v>
      </c>
      <c r="E287" s="733">
        <v>50113001</v>
      </c>
      <c r="F287" s="732" t="s">
        <v>598</v>
      </c>
      <c r="G287" s="731" t="s">
        <v>599</v>
      </c>
      <c r="H287" s="731">
        <v>51384</v>
      </c>
      <c r="I287" s="731">
        <v>51384</v>
      </c>
      <c r="J287" s="731" t="s">
        <v>739</v>
      </c>
      <c r="K287" s="731" t="s">
        <v>1042</v>
      </c>
      <c r="L287" s="734">
        <v>192.5</v>
      </c>
      <c r="M287" s="734">
        <v>3</v>
      </c>
      <c r="N287" s="735">
        <v>577.5</v>
      </c>
    </row>
    <row r="288" spans="1:14" ht="14.45" customHeight="1" x14ac:dyDescent="0.2">
      <c r="A288" s="729" t="s">
        <v>569</v>
      </c>
      <c r="B288" s="730" t="s">
        <v>570</v>
      </c>
      <c r="C288" s="731" t="s">
        <v>589</v>
      </c>
      <c r="D288" s="732" t="s">
        <v>590</v>
      </c>
      <c r="E288" s="733">
        <v>50113001</v>
      </c>
      <c r="F288" s="732" t="s">
        <v>598</v>
      </c>
      <c r="G288" s="731" t="s">
        <v>599</v>
      </c>
      <c r="H288" s="731">
        <v>51366</v>
      </c>
      <c r="I288" s="731">
        <v>51366</v>
      </c>
      <c r="J288" s="731" t="s">
        <v>739</v>
      </c>
      <c r="K288" s="731" t="s">
        <v>742</v>
      </c>
      <c r="L288" s="734">
        <v>171.60000000000002</v>
      </c>
      <c r="M288" s="734">
        <v>68</v>
      </c>
      <c r="N288" s="735">
        <v>11668.800000000001</v>
      </c>
    </row>
    <row r="289" spans="1:14" ht="14.45" customHeight="1" x14ac:dyDescent="0.2">
      <c r="A289" s="729" t="s">
        <v>569</v>
      </c>
      <c r="B289" s="730" t="s">
        <v>570</v>
      </c>
      <c r="C289" s="731" t="s">
        <v>589</v>
      </c>
      <c r="D289" s="732" t="s">
        <v>590</v>
      </c>
      <c r="E289" s="733">
        <v>50113001</v>
      </c>
      <c r="F289" s="732" t="s">
        <v>598</v>
      </c>
      <c r="G289" s="731" t="s">
        <v>599</v>
      </c>
      <c r="H289" s="731">
        <v>51367</v>
      </c>
      <c r="I289" s="731">
        <v>51367</v>
      </c>
      <c r="J289" s="731" t="s">
        <v>739</v>
      </c>
      <c r="K289" s="731" t="s">
        <v>741</v>
      </c>
      <c r="L289" s="734">
        <v>92.950000000000017</v>
      </c>
      <c r="M289" s="734">
        <v>15</v>
      </c>
      <c r="N289" s="735">
        <v>1394.2500000000002</v>
      </c>
    </row>
    <row r="290" spans="1:14" ht="14.45" customHeight="1" x14ac:dyDescent="0.2">
      <c r="A290" s="729" t="s">
        <v>569</v>
      </c>
      <c r="B290" s="730" t="s">
        <v>570</v>
      </c>
      <c r="C290" s="731" t="s">
        <v>589</v>
      </c>
      <c r="D290" s="732" t="s">
        <v>590</v>
      </c>
      <c r="E290" s="733">
        <v>50113001</v>
      </c>
      <c r="F290" s="732" t="s">
        <v>598</v>
      </c>
      <c r="G290" s="731" t="s">
        <v>599</v>
      </c>
      <c r="H290" s="731">
        <v>117189</v>
      </c>
      <c r="I290" s="731">
        <v>17189</v>
      </c>
      <c r="J290" s="731" t="s">
        <v>764</v>
      </c>
      <c r="K290" s="731" t="s">
        <v>765</v>
      </c>
      <c r="L290" s="734">
        <v>73.540000000000006</v>
      </c>
      <c r="M290" s="734">
        <v>1</v>
      </c>
      <c r="N290" s="735">
        <v>73.540000000000006</v>
      </c>
    </row>
    <row r="291" spans="1:14" ht="14.45" customHeight="1" x14ac:dyDescent="0.2">
      <c r="A291" s="729" t="s">
        <v>569</v>
      </c>
      <c r="B291" s="730" t="s">
        <v>570</v>
      </c>
      <c r="C291" s="731" t="s">
        <v>589</v>
      </c>
      <c r="D291" s="732" t="s">
        <v>590</v>
      </c>
      <c r="E291" s="733">
        <v>50113001</v>
      </c>
      <c r="F291" s="732" t="s">
        <v>598</v>
      </c>
      <c r="G291" s="731" t="s">
        <v>599</v>
      </c>
      <c r="H291" s="731">
        <v>102486</v>
      </c>
      <c r="I291" s="731">
        <v>2486</v>
      </c>
      <c r="J291" s="731" t="s">
        <v>766</v>
      </c>
      <c r="K291" s="731" t="s">
        <v>767</v>
      </c>
      <c r="L291" s="734">
        <v>122.52250000000002</v>
      </c>
      <c r="M291" s="734">
        <v>24</v>
      </c>
      <c r="N291" s="735">
        <v>2940.5400000000004</v>
      </c>
    </row>
    <row r="292" spans="1:14" ht="14.45" customHeight="1" x14ac:dyDescent="0.2">
      <c r="A292" s="729" t="s">
        <v>569</v>
      </c>
      <c r="B292" s="730" t="s">
        <v>570</v>
      </c>
      <c r="C292" s="731" t="s">
        <v>589</v>
      </c>
      <c r="D292" s="732" t="s">
        <v>590</v>
      </c>
      <c r="E292" s="733">
        <v>50113001</v>
      </c>
      <c r="F292" s="732" t="s">
        <v>598</v>
      </c>
      <c r="G292" s="731" t="s">
        <v>599</v>
      </c>
      <c r="H292" s="731">
        <v>100489</v>
      </c>
      <c r="I292" s="731">
        <v>489</v>
      </c>
      <c r="J292" s="731" t="s">
        <v>768</v>
      </c>
      <c r="K292" s="731" t="s">
        <v>769</v>
      </c>
      <c r="L292" s="734">
        <v>47.14</v>
      </c>
      <c r="M292" s="734">
        <v>4</v>
      </c>
      <c r="N292" s="735">
        <v>188.56</v>
      </c>
    </row>
    <row r="293" spans="1:14" ht="14.45" customHeight="1" x14ac:dyDescent="0.2">
      <c r="A293" s="729" t="s">
        <v>569</v>
      </c>
      <c r="B293" s="730" t="s">
        <v>570</v>
      </c>
      <c r="C293" s="731" t="s">
        <v>589</v>
      </c>
      <c r="D293" s="732" t="s">
        <v>590</v>
      </c>
      <c r="E293" s="733">
        <v>50113001</v>
      </c>
      <c r="F293" s="732" t="s">
        <v>598</v>
      </c>
      <c r="G293" s="731" t="s">
        <v>599</v>
      </c>
      <c r="H293" s="731">
        <v>990947</v>
      </c>
      <c r="I293" s="731">
        <v>0</v>
      </c>
      <c r="J293" s="731" t="s">
        <v>1043</v>
      </c>
      <c r="K293" s="731" t="s">
        <v>329</v>
      </c>
      <c r="L293" s="734">
        <v>1400.67</v>
      </c>
      <c r="M293" s="734">
        <v>1</v>
      </c>
      <c r="N293" s="735">
        <v>1400.67</v>
      </c>
    </row>
    <row r="294" spans="1:14" ht="14.45" customHeight="1" x14ac:dyDescent="0.2">
      <c r="A294" s="729" t="s">
        <v>569</v>
      </c>
      <c r="B294" s="730" t="s">
        <v>570</v>
      </c>
      <c r="C294" s="731" t="s">
        <v>589</v>
      </c>
      <c r="D294" s="732" t="s">
        <v>590</v>
      </c>
      <c r="E294" s="733">
        <v>50113001</v>
      </c>
      <c r="F294" s="732" t="s">
        <v>598</v>
      </c>
      <c r="G294" s="731" t="s">
        <v>599</v>
      </c>
      <c r="H294" s="731">
        <v>990927</v>
      </c>
      <c r="I294" s="731">
        <v>0</v>
      </c>
      <c r="J294" s="731" t="s">
        <v>785</v>
      </c>
      <c r="K294" s="731" t="s">
        <v>329</v>
      </c>
      <c r="L294" s="734">
        <v>140.07</v>
      </c>
      <c r="M294" s="734">
        <v>4</v>
      </c>
      <c r="N294" s="735">
        <v>560.28</v>
      </c>
    </row>
    <row r="295" spans="1:14" ht="14.45" customHeight="1" x14ac:dyDescent="0.2">
      <c r="A295" s="729" t="s">
        <v>569</v>
      </c>
      <c r="B295" s="730" t="s">
        <v>570</v>
      </c>
      <c r="C295" s="731" t="s">
        <v>589</v>
      </c>
      <c r="D295" s="732" t="s">
        <v>590</v>
      </c>
      <c r="E295" s="733">
        <v>50113001</v>
      </c>
      <c r="F295" s="732" t="s">
        <v>598</v>
      </c>
      <c r="G295" s="731" t="s">
        <v>606</v>
      </c>
      <c r="H295" s="731">
        <v>187425</v>
      </c>
      <c r="I295" s="731">
        <v>187425</v>
      </c>
      <c r="J295" s="731" t="s">
        <v>788</v>
      </c>
      <c r="K295" s="731" t="s">
        <v>789</v>
      </c>
      <c r="L295" s="734">
        <v>45.01</v>
      </c>
      <c r="M295" s="734">
        <v>1</v>
      </c>
      <c r="N295" s="735">
        <v>45.01</v>
      </c>
    </row>
    <row r="296" spans="1:14" ht="14.45" customHeight="1" x14ac:dyDescent="0.2">
      <c r="A296" s="729" t="s">
        <v>569</v>
      </c>
      <c r="B296" s="730" t="s">
        <v>570</v>
      </c>
      <c r="C296" s="731" t="s">
        <v>589</v>
      </c>
      <c r="D296" s="732" t="s">
        <v>590</v>
      </c>
      <c r="E296" s="733">
        <v>50113001</v>
      </c>
      <c r="F296" s="732" t="s">
        <v>598</v>
      </c>
      <c r="G296" s="731" t="s">
        <v>606</v>
      </c>
      <c r="H296" s="731">
        <v>197125</v>
      </c>
      <c r="I296" s="731">
        <v>197125</v>
      </c>
      <c r="J296" s="731" t="s">
        <v>792</v>
      </c>
      <c r="K296" s="731" t="s">
        <v>793</v>
      </c>
      <c r="L296" s="734">
        <v>110</v>
      </c>
      <c r="M296" s="734">
        <v>6</v>
      </c>
      <c r="N296" s="735">
        <v>660</v>
      </c>
    </row>
    <row r="297" spans="1:14" ht="14.45" customHeight="1" x14ac:dyDescent="0.2">
      <c r="A297" s="729" t="s">
        <v>569</v>
      </c>
      <c r="B297" s="730" t="s">
        <v>570</v>
      </c>
      <c r="C297" s="731" t="s">
        <v>589</v>
      </c>
      <c r="D297" s="732" t="s">
        <v>590</v>
      </c>
      <c r="E297" s="733">
        <v>50113001</v>
      </c>
      <c r="F297" s="732" t="s">
        <v>598</v>
      </c>
      <c r="G297" s="731" t="s">
        <v>599</v>
      </c>
      <c r="H297" s="731">
        <v>188217</v>
      </c>
      <c r="I297" s="731">
        <v>88217</v>
      </c>
      <c r="J297" s="731" t="s">
        <v>794</v>
      </c>
      <c r="K297" s="731" t="s">
        <v>795</v>
      </c>
      <c r="L297" s="734">
        <v>125.33</v>
      </c>
      <c r="M297" s="734">
        <v>1</v>
      </c>
      <c r="N297" s="735">
        <v>125.33</v>
      </c>
    </row>
    <row r="298" spans="1:14" ht="14.45" customHeight="1" x14ac:dyDescent="0.2">
      <c r="A298" s="729" t="s">
        <v>569</v>
      </c>
      <c r="B298" s="730" t="s">
        <v>570</v>
      </c>
      <c r="C298" s="731" t="s">
        <v>589</v>
      </c>
      <c r="D298" s="732" t="s">
        <v>590</v>
      </c>
      <c r="E298" s="733">
        <v>50113001</v>
      </c>
      <c r="F298" s="732" t="s">
        <v>598</v>
      </c>
      <c r="G298" s="731" t="s">
        <v>599</v>
      </c>
      <c r="H298" s="731">
        <v>188219</v>
      </c>
      <c r="I298" s="731">
        <v>88219</v>
      </c>
      <c r="J298" s="731" t="s">
        <v>796</v>
      </c>
      <c r="K298" s="731" t="s">
        <v>797</v>
      </c>
      <c r="L298" s="734">
        <v>141.28</v>
      </c>
      <c r="M298" s="734">
        <v>1</v>
      </c>
      <c r="N298" s="735">
        <v>141.28</v>
      </c>
    </row>
    <row r="299" spans="1:14" ht="14.45" customHeight="1" x14ac:dyDescent="0.2">
      <c r="A299" s="729" t="s">
        <v>569</v>
      </c>
      <c r="B299" s="730" t="s">
        <v>570</v>
      </c>
      <c r="C299" s="731" t="s">
        <v>589</v>
      </c>
      <c r="D299" s="732" t="s">
        <v>590</v>
      </c>
      <c r="E299" s="733">
        <v>50113001</v>
      </c>
      <c r="F299" s="732" t="s">
        <v>598</v>
      </c>
      <c r="G299" s="731" t="s">
        <v>599</v>
      </c>
      <c r="H299" s="731">
        <v>192853</v>
      </c>
      <c r="I299" s="731">
        <v>192853</v>
      </c>
      <c r="J299" s="731" t="s">
        <v>1044</v>
      </c>
      <c r="K299" s="731" t="s">
        <v>1045</v>
      </c>
      <c r="L299" s="734">
        <v>107.82000000000001</v>
      </c>
      <c r="M299" s="734">
        <v>2</v>
      </c>
      <c r="N299" s="735">
        <v>215.64000000000001</v>
      </c>
    </row>
    <row r="300" spans="1:14" ht="14.45" customHeight="1" x14ac:dyDescent="0.2">
      <c r="A300" s="729" t="s">
        <v>569</v>
      </c>
      <c r="B300" s="730" t="s">
        <v>570</v>
      </c>
      <c r="C300" s="731" t="s">
        <v>589</v>
      </c>
      <c r="D300" s="732" t="s">
        <v>590</v>
      </c>
      <c r="E300" s="733">
        <v>50113001</v>
      </c>
      <c r="F300" s="732" t="s">
        <v>598</v>
      </c>
      <c r="G300" s="731" t="s">
        <v>599</v>
      </c>
      <c r="H300" s="731">
        <v>117992</v>
      </c>
      <c r="I300" s="731">
        <v>17992</v>
      </c>
      <c r="J300" s="731" t="s">
        <v>801</v>
      </c>
      <c r="K300" s="731" t="s">
        <v>802</v>
      </c>
      <c r="L300" s="734">
        <v>89.860000000000014</v>
      </c>
      <c r="M300" s="734">
        <v>2</v>
      </c>
      <c r="N300" s="735">
        <v>179.72000000000003</v>
      </c>
    </row>
    <row r="301" spans="1:14" ht="14.45" customHeight="1" x14ac:dyDescent="0.2">
      <c r="A301" s="729" t="s">
        <v>569</v>
      </c>
      <c r="B301" s="730" t="s">
        <v>570</v>
      </c>
      <c r="C301" s="731" t="s">
        <v>589</v>
      </c>
      <c r="D301" s="732" t="s">
        <v>590</v>
      </c>
      <c r="E301" s="733">
        <v>50113001</v>
      </c>
      <c r="F301" s="732" t="s">
        <v>598</v>
      </c>
      <c r="G301" s="731" t="s">
        <v>599</v>
      </c>
      <c r="H301" s="731">
        <v>231541</v>
      </c>
      <c r="I301" s="731">
        <v>231541</v>
      </c>
      <c r="J301" s="731" t="s">
        <v>803</v>
      </c>
      <c r="K301" s="731" t="s">
        <v>804</v>
      </c>
      <c r="L301" s="734">
        <v>80.689999999999984</v>
      </c>
      <c r="M301" s="734">
        <v>3</v>
      </c>
      <c r="N301" s="735">
        <v>242.06999999999994</v>
      </c>
    </row>
    <row r="302" spans="1:14" ht="14.45" customHeight="1" x14ac:dyDescent="0.2">
      <c r="A302" s="729" t="s">
        <v>569</v>
      </c>
      <c r="B302" s="730" t="s">
        <v>570</v>
      </c>
      <c r="C302" s="731" t="s">
        <v>589</v>
      </c>
      <c r="D302" s="732" t="s">
        <v>590</v>
      </c>
      <c r="E302" s="733">
        <v>50113001</v>
      </c>
      <c r="F302" s="732" t="s">
        <v>598</v>
      </c>
      <c r="G302" s="731" t="s">
        <v>599</v>
      </c>
      <c r="H302" s="731">
        <v>102684</v>
      </c>
      <c r="I302" s="731">
        <v>2684</v>
      </c>
      <c r="J302" s="731" t="s">
        <v>809</v>
      </c>
      <c r="K302" s="731" t="s">
        <v>810</v>
      </c>
      <c r="L302" s="734">
        <v>133.61000000000001</v>
      </c>
      <c r="M302" s="734">
        <v>7</v>
      </c>
      <c r="N302" s="735">
        <v>935.2700000000001</v>
      </c>
    </row>
    <row r="303" spans="1:14" ht="14.45" customHeight="1" x14ac:dyDescent="0.2">
      <c r="A303" s="729" t="s">
        <v>569</v>
      </c>
      <c r="B303" s="730" t="s">
        <v>570</v>
      </c>
      <c r="C303" s="731" t="s">
        <v>589</v>
      </c>
      <c r="D303" s="732" t="s">
        <v>590</v>
      </c>
      <c r="E303" s="733">
        <v>50113001</v>
      </c>
      <c r="F303" s="732" t="s">
        <v>598</v>
      </c>
      <c r="G303" s="731" t="s">
        <v>599</v>
      </c>
      <c r="H303" s="731">
        <v>223159</v>
      </c>
      <c r="I303" s="731">
        <v>223159</v>
      </c>
      <c r="J303" s="731" t="s">
        <v>1046</v>
      </c>
      <c r="K303" s="731" t="s">
        <v>1047</v>
      </c>
      <c r="L303" s="734">
        <v>74.27999953693579</v>
      </c>
      <c r="M303" s="734">
        <v>3</v>
      </c>
      <c r="N303" s="735">
        <v>222.83999861080736</v>
      </c>
    </row>
    <row r="304" spans="1:14" ht="14.45" customHeight="1" x14ac:dyDescent="0.2">
      <c r="A304" s="729" t="s">
        <v>569</v>
      </c>
      <c r="B304" s="730" t="s">
        <v>570</v>
      </c>
      <c r="C304" s="731" t="s">
        <v>589</v>
      </c>
      <c r="D304" s="732" t="s">
        <v>590</v>
      </c>
      <c r="E304" s="733">
        <v>50113001</v>
      </c>
      <c r="F304" s="732" t="s">
        <v>598</v>
      </c>
      <c r="G304" s="731" t="s">
        <v>599</v>
      </c>
      <c r="H304" s="731">
        <v>194763</v>
      </c>
      <c r="I304" s="731">
        <v>94763</v>
      </c>
      <c r="J304" s="731" t="s">
        <v>1048</v>
      </c>
      <c r="K304" s="731" t="s">
        <v>1049</v>
      </c>
      <c r="L304" s="734">
        <v>212.52</v>
      </c>
      <c r="M304" s="734">
        <v>1</v>
      </c>
      <c r="N304" s="735">
        <v>212.52</v>
      </c>
    </row>
    <row r="305" spans="1:14" ht="14.45" customHeight="1" x14ac:dyDescent="0.2">
      <c r="A305" s="729" t="s">
        <v>569</v>
      </c>
      <c r="B305" s="730" t="s">
        <v>570</v>
      </c>
      <c r="C305" s="731" t="s">
        <v>589</v>
      </c>
      <c r="D305" s="732" t="s">
        <v>590</v>
      </c>
      <c r="E305" s="733">
        <v>50113001</v>
      </c>
      <c r="F305" s="732" t="s">
        <v>598</v>
      </c>
      <c r="G305" s="731" t="s">
        <v>599</v>
      </c>
      <c r="H305" s="731">
        <v>239549</v>
      </c>
      <c r="I305" s="731">
        <v>239549</v>
      </c>
      <c r="J305" s="731" t="s">
        <v>1050</v>
      </c>
      <c r="K305" s="731" t="s">
        <v>1051</v>
      </c>
      <c r="L305" s="734">
        <v>56.730000000000011</v>
      </c>
      <c r="M305" s="734">
        <v>2</v>
      </c>
      <c r="N305" s="735">
        <v>113.46000000000002</v>
      </c>
    </row>
    <row r="306" spans="1:14" ht="14.45" customHeight="1" x14ac:dyDescent="0.2">
      <c r="A306" s="729" t="s">
        <v>569</v>
      </c>
      <c r="B306" s="730" t="s">
        <v>570</v>
      </c>
      <c r="C306" s="731" t="s">
        <v>589</v>
      </c>
      <c r="D306" s="732" t="s">
        <v>590</v>
      </c>
      <c r="E306" s="733">
        <v>50113001</v>
      </c>
      <c r="F306" s="732" t="s">
        <v>598</v>
      </c>
      <c r="G306" s="731" t="s">
        <v>599</v>
      </c>
      <c r="H306" s="731">
        <v>230353</v>
      </c>
      <c r="I306" s="731">
        <v>230353</v>
      </c>
      <c r="J306" s="731" t="s">
        <v>1052</v>
      </c>
      <c r="K306" s="731" t="s">
        <v>1053</v>
      </c>
      <c r="L306" s="734">
        <v>1758.3299999999997</v>
      </c>
      <c r="M306" s="734">
        <v>1</v>
      </c>
      <c r="N306" s="735">
        <v>1758.3299999999997</v>
      </c>
    </row>
    <row r="307" spans="1:14" ht="14.45" customHeight="1" x14ac:dyDescent="0.2">
      <c r="A307" s="729" t="s">
        <v>569</v>
      </c>
      <c r="B307" s="730" t="s">
        <v>570</v>
      </c>
      <c r="C307" s="731" t="s">
        <v>589</v>
      </c>
      <c r="D307" s="732" t="s">
        <v>590</v>
      </c>
      <c r="E307" s="733">
        <v>50113001</v>
      </c>
      <c r="F307" s="732" t="s">
        <v>598</v>
      </c>
      <c r="G307" s="731" t="s">
        <v>606</v>
      </c>
      <c r="H307" s="731">
        <v>184399</v>
      </c>
      <c r="I307" s="731">
        <v>84399</v>
      </c>
      <c r="J307" s="731" t="s">
        <v>826</v>
      </c>
      <c r="K307" s="731" t="s">
        <v>827</v>
      </c>
      <c r="L307" s="734">
        <v>126.19999999999997</v>
      </c>
      <c r="M307" s="734">
        <v>1</v>
      </c>
      <c r="N307" s="735">
        <v>126.19999999999997</v>
      </c>
    </row>
    <row r="308" spans="1:14" ht="14.45" customHeight="1" x14ac:dyDescent="0.2">
      <c r="A308" s="729" t="s">
        <v>569</v>
      </c>
      <c r="B308" s="730" t="s">
        <v>570</v>
      </c>
      <c r="C308" s="731" t="s">
        <v>589</v>
      </c>
      <c r="D308" s="732" t="s">
        <v>590</v>
      </c>
      <c r="E308" s="733">
        <v>50113001</v>
      </c>
      <c r="F308" s="732" t="s">
        <v>598</v>
      </c>
      <c r="G308" s="731" t="s">
        <v>606</v>
      </c>
      <c r="H308" s="731">
        <v>849187</v>
      </c>
      <c r="I308" s="731">
        <v>111902</v>
      </c>
      <c r="J308" s="731" t="s">
        <v>1054</v>
      </c>
      <c r="K308" s="731" t="s">
        <v>1055</v>
      </c>
      <c r="L308" s="734">
        <v>32.299999999999997</v>
      </c>
      <c r="M308" s="734">
        <v>1</v>
      </c>
      <c r="N308" s="735">
        <v>32.299999999999997</v>
      </c>
    </row>
    <row r="309" spans="1:14" ht="14.45" customHeight="1" x14ac:dyDescent="0.2">
      <c r="A309" s="729" t="s">
        <v>569</v>
      </c>
      <c r="B309" s="730" t="s">
        <v>570</v>
      </c>
      <c r="C309" s="731" t="s">
        <v>589</v>
      </c>
      <c r="D309" s="732" t="s">
        <v>590</v>
      </c>
      <c r="E309" s="733">
        <v>50113001</v>
      </c>
      <c r="F309" s="732" t="s">
        <v>598</v>
      </c>
      <c r="G309" s="731" t="s">
        <v>606</v>
      </c>
      <c r="H309" s="731">
        <v>100536</v>
      </c>
      <c r="I309" s="731">
        <v>536</v>
      </c>
      <c r="J309" s="731" t="s">
        <v>1056</v>
      </c>
      <c r="K309" s="731" t="s">
        <v>603</v>
      </c>
      <c r="L309" s="734">
        <v>140.11999999999998</v>
      </c>
      <c r="M309" s="734">
        <v>1</v>
      </c>
      <c r="N309" s="735">
        <v>140.11999999999998</v>
      </c>
    </row>
    <row r="310" spans="1:14" ht="14.45" customHeight="1" x14ac:dyDescent="0.2">
      <c r="A310" s="729" t="s">
        <v>569</v>
      </c>
      <c r="B310" s="730" t="s">
        <v>570</v>
      </c>
      <c r="C310" s="731" t="s">
        <v>589</v>
      </c>
      <c r="D310" s="732" t="s">
        <v>590</v>
      </c>
      <c r="E310" s="733">
        <v>50113001</v>
      </c>
      <c r="F310" s="732" t="s">
        <v>598</v>
      </c>
      <c r="G310" s="731" t="s">
        <v>606</v>
      </c>
      <c r="H310" s="731">
        <v>216900</v>
      </c>
      <c r="I310" s="731">
        <v>216900</v>
      </c>
      <c r="J310" s="731" t="s">
        <v>1057</v>
      </c>
      <c r="K310" s="731" t="s">
        <v>1058</v>
      </c>
      <c r="L310" s="734">
        <v>700.57</v>
      </c>
      <c r="M310" s="734">
        <v>3</v>
      </c>
      <c r="N310" s="735">
        <v>2101.71</v>
      </c>
    </row>
    <row r="311" spans="1:14" ht="14.45" customHeight="1" x14ac:dyDescent="0.2">
      <c r="A311" s="729" t="s">
        <v>569</v>
      </c>
      <c r="B311" s="730" t="s">
        <v>570</v>
      </c>
      <c r="C311" s="731" t="s">
        <v>589</v>
      </c>
      <c r="D311" s="732" t="s">
        <v>590</v>
      </c>
      <c r="E311" s="733">
        <v>50113001</v>
      </c>
      <c r="F311" s="732" t="s">
        <v>598</v>
      </c>
      <c r="G311" s="731" t="s">
        <v>329</v>
      </c>
      <c r="H311" s="731">
        <v>243453</v>
      </c>
      <c r="I311" s="731">
        <v>243453</v>
      </c>
      <c r="J311" s="731" t="s">
        <v>830</v>
      </c>
      <c r="K311" s="731" t="s">
        <v>833</v>
      </c>
      <c r="L311" s="734">
        <v>82.533000000000001</v>
      </c>
      <c r="M311" s="734">
        <v>1</v>
      </c>
      <c r="N311" s="735">
        <v>82.533000000000001</v>
      </c>
    </row>
    <row r="312" spans="1:14" ht="14.45" customHeight="1" x14ac:dyDescent="0.2">
      <c r="A312" s="729" t="s">
        <v>569</v>
      </c>
      <c r="B312" s="730" t="s">
        <v>570</v>
      </c>
      <c r="C312" s="731" t="s">
        <v>589</v>
      </c>
      <c r="D312" s="732" t="s">
        <v>590</v>
      </c>
      <c r="E312" s="733">
        <v>50113001</v>
      </c>
      <c r="F312" s="732" t="s">
        <v>598</v>
      </c>
      <c r="G312" s="731" t="s">
        <v>606</v>
      </c>
      <c r="H312" s="731">
        <v>155824</v>
      </c>
      <c r="I312" s="731">
        <v>55824</v>
      </c>
      <c r="J312" s="731" t="s">
        <v>830</v>
      </c>
      <c r="K312" s="731" t="s">
        <v>832</v>
      </c>
      <c r="L312" s="734">
        <v>41.469999999999992</v>
      </c>
      <c r="M312" s="734">
        <v>47</v>
      </c>
      <c r="N312" s="735">
        <v>1949.0899999999997</v>
      </c>
    </row>
    <row r="313" spans="1:14" ht="14.45" customHeight="1" x14ac:dyDescent="0.2">
      <c r="A313" s="729" t="s">
        <v>569</v>
      </c>
      <c r="B313" s="730" t="s">
        <v>570</v>
      </c>
      <c r="C313" s="731" t="s">
        <v>589</v>
      </c>
      <c r="D313" s="732" t="s">
        <v>590</v>
      </c>
      <c r="E313" s="733">
        <v>50113001</v>
      </c>
      <c r="F313" s="732" t="s">
        <v>598</v>
      </c>
      <c r="G313" s="731" t="s">
        <v>606</v>
      </c>
      <c r="H313" s="731">
        <v>155823</v>
      </c>
      <c r="I313" s="731">
        <v>55823</v>
      </c>
      <c r="J313" s="731" t="s">
        <v>830</v>
      </c>
      <c r="K313" s="731" t="s">
        <v>831</v>
      </c>
      <c r="L313" s="734">
        <v>33.010999999999996</v>
      </c>
      <c r="M313" s="734">
        <v>10</v>
      </c>
      <c r="N313" s="735">
        <v>330.10999999999996</v>
      </c>
    </row>
    <row r="314" spans="1:14" ht="14.45" customHeight="1" x14ac:dyDescent="0.2">
      <c r="A314" s="729" t="s">
        <v>569</v>
      </c>
      <c r="B314" s="730" t="s">
        <v>570</v>
      </c>
      <c r="C314" s="731" t="s">
        <v>589</v>
      </c>
      <c r="D314" s="732" t="s">
        <v>590</v>
      </c>
      <c r="E314" s="733">
        <v>50113001</v>
      </c>
      <c r="F314" s="732" t="s">
        <v>598</v>
      </c>
      <c r="G314" s="731" t="s">
        <v>606</v>
      </c>
      <c r="H314" s="731">
        <v>107981</v>
      </c>
      <c r="I314" s="731">
        <v>7981</v>
      </c>
      <c r="J314" s="731" t="s">
        <v>830</v>
      </c>
      <c r="K314" s="731" t="s">
        <v>1059</v>
      </c>
      <c r="L314" s="734">
        <v>41.88</v>
      </c>
      <c r="M314" s="734">
        <v>20</v>
      </c>
      <c r="N314" s="735">
        <v>837.6</v>
      </c>
    </row>
    <row r="315" spans="1:14" ht="14.45" customHeight="1" x14ac:dyDescent="0.2">
      <c r="A315" s="729" t="s">
        <v>569</v>
      </c>
      <c r="B315" s="730" t="s">
        <v>570</v>
      </c>
      <c r="C315" s="731" t="s">
        <v>589</v>
      </c>
      <c r="D315" s="732" t="s">
        <v>590</v>
      </c>
      <c r="E315" s="733">
        <v>50113001</v>
      </c>
      <c r="F315" s="732" t="s">
        <v>598</v>
      </c>
      <c r="G315" s="731" t="s">
        <v>606</v>
      </c>
      <c r="H315" s="731">
        <v>187607</v>
      </c>
      <c r="I315" s="731">
        <v>187607</v>
      </c>
      <c r="J315" s="731" t="s">
        <v>1060</v>
      </c>
      <c r="K315" s="731" t="s">
        <v>1061</v>
      </c>
      <c r="L315" s="734">
        <v>273.90000000000003</v>
      </c>
      <c r="M315" s="734">
        <v>1</v>
      </c>
      <c r="N315" s="735">
        <v>273.90000000000003</v>
      </c>
    </row>
    <row r="316" spans="1:14" ht="14.45" customHeight="1" x14ac:dyDescent="0.2">
      <c r="A316" s="729" t="s">
        <v>569</v>
      </c>
      <c r="B316" s="730" t="s">
        <v>570</v>
      </c>
      <c r="C316" s="731" t="s">
        <v>589</v>
      </c>
      <c r="D316" s="732" t="s">
        <v>590</v>
      </c>
      <c r="E316" s="733">
        <v>50113001</v>
      </c>
      <c r="F316" s="732" t="s">
        <v>598</v>
      </c>
      <c r="G316" s="731" t="s">
        <v>599</v>
      </c>
      <c r="H316" s="731">
        <v>100876</v>
      </c>
      <c r="I316" s="731">
        <v>876</v>
      </c>
      <c r="J316" s="731" t="s">
        <v>839</v>
      </c>
      <c r="K316" s="731" t="s">
        <v>968</v>
      </c>
      <c r="L316" s="734">
        <v>84.779999999999987</v>
      </c>
      <c r="M316" s="734">
        <v>2</v>
      </c>
      <c r="N316" s="735">
        <v>169.55999999999997</v>
      </c>
    </row>
    <row r="317" spans="1:14" ht="14.45" customHeight="1" x14ac:dyDescent="0.2">
      <c r="A317" s="729" t="s">
        <v>569</v>
      </c>
      <c r="B317" s="730" t="s">
        <v>570</v>
      </c>
      <c r="C317" s="731" t="s">
        <v>589</v>
      </c>
      <c r="D317" s="732" t="s">
        <v>590</v>
      </c>
      <c r="E317" s="733">
        <v>50113001</v>
      </c>
      <c r="F317" s="732" t="s">
        <v>598</v>
      </c>
      <c r="G317" s="731" t="s">
        <v>599</v>
      </c>
      <c r="H317" s="731">
        <v>200863</v>
      </c>
      <c r="I317" s="731">
        <v>200863</v>
      </c>
      <c r="J317" s="731" t="s">
        <v>839</v>
      </c>
      <c r="K317" s="731" t="s">
        <v>840</v>
      </c>
      <c r="L317" s="734">
        <v>87.319999999999979</v>
      </c>
      <c r="M317" s="734">
        <v>2</v>
      </c>
      <c r="N317" s="735">
        <v>174.63999999999996</v>
      </c>
    </row>
    <row r="318" spans="1:14" ht="14.45" customHeight="1" x14ac:dyDescent="0.2">
      <c r="A318" s="729" t="s">
        <v>569</v>
      </c>
      <c r="B318" s="730" t="s">
        <v>570</v>
      </c>
      <c r="C318" s="731" t="s">
        <v>589</v>
      </c>
      <c r="D318" s="732" t="s">
        <v>590</v>
      </c>
      <c r="E318" s="733">
        <v>50113001</v>
      </c>
      <c r="F318" s="732" t="s">
        <v>598</v>
      </c>
      <c r="G318" s="731" t="s">
        <v>599</v>
      </c>
      <c r="H318" s="731">
        <v>224053</v>
      </c>
      <c r="I318" s="731">
        <v>224053</v>
      </c>
      <c r="J318" s="731" t="s">
        <v>841</v>
      </c>
      <c r="K318" s="731" t="s">
        <v>842</v>
      </c>
      <c r="L318" s="734">
        <v>340.17384615384617</v>
      </c>
      <c r="M318" s="734">
        <v>52</v>
      </c>
      <c r="N318" s="735">
        <v>17689.04</v>
      </c>
    </row>
    <row r="319" spans="1:14" ht="14.45" customHeight="1" x14ac:dyDescent="0.2">
      <c r="A319" s="729" t="s">
        <v>569</v>
      </c>
      <c r="B319" s="730" t="s">
        <v>570</v>
      </c>
      <c r="C319" s="731" t="s">
        <v>589</v>
      </c>
      <c r="D319" s="732" t="s">
        <v>590</v>
      </c>
      <c r="E319" s="733">
        <v>50113001</v>
      </c>
      <c r="F319" s="732" t="s">
        <v>598</v>
      </c>
      <c r="G319" s="731" t="s">
        <v>599</v>
      </c>
      <c r="H319" s="731">
        <v>207820</v>
      </c>
      <c r="I319" s="731">
        <v>207820</v>
      </c>
      <c r="J319" s="731" t="s">
        <v>843</v>
      </c>
      <c r="K319" s="731" t="s">
        <v>844</v>
      </c>
      <c r="L319" s="734">
        <v>33.67</v>
      </c>
      <c r="M319" s="734">
        <v>6</v>
      </c>
      <c r="N319" s="735">
        <v>202.02</v>
      </c>
    </row>
    <row r="320" spans="1:14" ht="14.45" customHeight="1" x14ac:dyDescent="0.2">
      <c r="A320" s="729" t="s">
        <v>569</v>
      </c>
      <c r="B320" s="730" t="s">
        <v>570</v>
      </c>
      <c r="C320" s="731" t="s">
        <v>589</v>
      </c>
      <c r="D320" s="732" t="s">
        <v>590</v>
      </c>
      <c r="E320" s="733">
        <v>50113001</v>
      </c>
      <c r="F320" s="732" t="s">
        <v>598</v>
      </c>
      <c r="G320" s="731" t="s">
        <v>599</v>
      </c>
      <c r="H320" s="731">
        <v>232603</v>
      </c>
      <c r="I320" s="731">
        <v>232603</v>
      </c>
      <c r="J320" s="731" t="s">
        <v>1062</v>
      </c>
      <c r="K320" s="731" t="s">
        <v>846</v>
      </c>
      <c r="L320" s="734">
        <v>116.53000000000002</v>
      </c>
      <c r="M320" s="734">
        <v>3</v>
      </c>
      <c r="N320" s="735">
        <v>349.59000000000003</v>
      </c>
    </row>
    <row r="321" spans="1:14" ht="14.45" customHeight="1" x14ac:dyDescent="0.2">
      <c r="A321" s="729" t="s">
        <v>569</v>
      </c>
      <c r="B321" s="730" t="s">
        <v>570</v>
      </c>
      <c r="C321" s="731" t="s">
        <v>589</v>
      </c>
      <c r="D321" s="732" t="s">
        <v>590</v>
      </c>
      <c r="E321" s="733">
        <v>50113001</v>
      </c>
      <c r="F321" s="732" t="s">
        <v>598</v>
      </c>
      <c r="G321" s="731" t="s">
        <v>599</v>
      </c>
      <c r="H321" s="731">
        <v>502456</v>
      </c>
      <c r="I321" s="731">
        <v>9999999</v>
      </c>
      <c r="J321" s="731" t="s">
        <v>845</v>
      </c>
      <c r="K321" s="731" t="s">
        <v>846</v>
      </c>
      <c r="L321" s="734">
        <v>114.40000000000002</v>
      </c>
      <c r="M321" s="734">
        <v>9</v>
      </c>
      <c r="N321" s="735">
        <v>1029.6000000000001</v>
      </c>
    </row>
    <row r="322" spans="1:14" ht="14.45" customHeight="1" x14ac:dyDescent="0.2">
      <c r="A322" s="729" t="s">
        <v>569</v>
      </c>
      <c r="B322" s="730" t="s">
        <v>570</v>
      </c>
      <c r="C322" s="731" t="s">
        <v>589</v>
      </c>
      <c r="D322" s="732" t="s">
        <v>590</v>
      </c>
      <c r="E322" s="733">
        <v>50113001</v>
      </c>
      <c r="F322" s="732" t="s">
        <v>598</v>
      </c>
      <c r="G322" s="731" t="s">
        <v>606</v>
      </c>
      <c r="H322" s="731">
        <v>846980</v>
      </c>
      <c r="I322" s="731">
        <v>124129</v>
      </c>
      <c r="J322" s="731" t="s">
        <v>1063</v>
      </c>
      <c r="K322" s="731" t="s">
        <v>905</v>
      </c>
      <c r="L322" s="734">
        <v>254.24999999999994</v>
      </c>
      <c r="M322" s="734">
        <v>1</v>
      </c>
      <c r="N322" s="735">
        <v>254.24999999999994</v>
      </c>
    </row>
    <row r="323" spans="1:14" ht="14.45" customHeight="1" x14ac:dyDescent="0.2">
      <c r="A323" s="729" t="s">
        <v>569</v>
      </c>
      <c r="B323" s="730" t="s">
        <v>570</v>
      </c>
      <c r="C323" s="731" t="s">
        <v>589</v>
      </c>
      <c r="D323" s="732" t="s">
        <v>590</v>
      </c>
      <c r="E323" s="733">
        <v>50113001</v>
      </c>
      <c r="F323" s="732" t="s">
        <v>598</v>
      </c>
      <c r="G323" s="731" t="s">
        <v>599</v>
      </c>
      <c r="H323" s="731">
        <v>118305</v>
      </c>
      <c r="I323" s="731">
        <v>18305</v>
      </c>
      <c r="J323" s="731" t="s">
        <v>1064</v>
      </c>
      <c r="K323" s="731" t="s">
        <v>1065</v>
      </c>
      <c r="L323" s="734">
        <v>242</v>
      </c>
      <c r="M323" s="734">
        <v>43</v>
      </c>
      <c r="N323" s="735">
        <v>10406</v>
      </c>
    </row>
    <row r="324" spans="1:14" ht="14.45" customHeight="1" x14ac:dyDescent="0.2">
      <c r="A324" s="729" t="s">
        <v>569</v>
      </c>
      <c r="B324" s="730" t="s">
        <v>570</v>
      </c>
      <c r="C324" s="731" t="s">
        <v>589</v>
      </c>
      <c r="D324" s="732" t="s">
        <v>590</v>
      </c>
      <c r="E324" s="733">
        <v>50113001</v>
      </c>
      <c r="F324" s="732" t="s">
        <v>598</v>
      </c>
      <c r="G324" s="731" t="s">
        <v>599</v>
      </c>
      <c r="H324" s="731">
        <v>118304</v>
      </c>
      <c r="I324" s="731">
        <v>18304</v>
      </c>
      <c r="J324" s="731" t="s">
        <v>1064</v>
      </c>
      <c r="K324" s="731" t="s">
        <v>1066</v>
      </c>
      <c r="L324" s="734">
        <v>185.61</v>
      </c>
      <c r="M324" s="734">
        <v>10</v>
      </c>
      <c r="N324" s="735">
        <v>1856.1000000000001</v>
      </c>
    </row>
    <row r="325" spans="1:14" ht="14.45" customHeight="1" x14ac:dyDescent="0.2">
      <c r="A325" s="729" t="s">
        <v>569</v>
      </c>
      <c r="B325" s="730" t="s">
        <v>570</v>
      </c>
      <c r="C325" s="731" t="s">
        <v>589</v>
      </c>
      <c r="D325" s="732" t="s">
        <v>590</v>
      </c>
      <c r="E325" s="733">
        <v>50113001</v>
      </c>
      <c r="F325" s="732" t="s">
        <v>598</v>
      </c>
      <c r="G325" s="731" t="s">
        <v>599</v>
      </c>
      <c r="H325" s="731">
        <v>145567</v>
      </c>
      <c r="I325" s="731">
        <v>145567</v>
      </c>
      <c r="J325" s="731" t="s">
        <v>859</v>
      </c>
      <c r="K325" s="731" t="s">
        <v>605</v>
      </c>
      <c r="L325" s="734">
        <v>62.54</v>
      </c>
      <c r="M325" s="734">
        <v>1</v>
      </c>
      <c r="N325" s="735">
        <v>62.54</v>
      </c>
    </row>
    <row r="326" spans="1:14" ht="14.45" customHeight="1" x14ac:dyDescent="0.2">
      <c r="A326" s="729" t="s">
        <v>569</v>
      </c>
      <c r="B326" s="730" t="s">
        <v>570</v>
      </c>
      <c r="C326" s="731" t="s">
        <v>589</v>
      </c>
      <c r="D326" s="732" t="s">
        <v>590</v>
      </c>
      <c r="E326" s="733">
        <v>50113001</v>
      </c>
      <c r="F326" s="732" t="s">
        <v>598</v>
      </c>
      <c r="G326" s="731" t="s">
        <v>606</v>
      </c>
      <c r="H326" s="731">
        <v>109709</v>
      </c>
      <c r="I326" s="731">
        <v>9709</v>
      </c>
      <c r="J326" s="731" t="s">
        <v>862</v>
      </c>
      <c r="K326" s="731" t="s">
        <v>1067</v>
      </c>
      <c r="L326" s="734">
        <v>85.81</v>
      </c>
      <c r="M326" s="734">
        <v>4</v>
      </c>
      <c r="N326" s="735">
        <v>343.24</v>
      </c>
    </row>
    <row r="327" spans="1:14" ht="14.45" customHeight="1" x14ac:dyDescent="0.2">
      <c r="A327" s="729" t="s">
        <v>569</v>
      </c>
      <c r="B327" s="730" t="s">
        <v>570</v>
      </c>
      <c r="C327" s="731" t="s">
        <v>589</v>
      </c>
      <c r="D327" s="732" t="s">
        <v>590</v>
      </c>
      <c r="E327" s="733">
        <v>50113001</v>
      </c>
      <c r="F327" s="732" t="s">
        <v>598</v>
      </c>
      <c r="G327" s="731" t="s">
        <v>599</v>
      </c>
      <c r="H327" s="731">
        <v>119653</v>
      </c>
      <c r="I327" s="731">
        <v>119653</v>
      </c>
      <c r="J327" s="731" t="s">
        <v>864</v>
      </c>
      <c r="K327" s="731" t="s">
        <v>1068</v>
      </c>
      <c r="L327" s="734">
        <v>157.19</v>
      </c>
      <c r="M327" s="734">
        <v>2</v>
      </c>
      <c r="N327" s="735">
        <v>314.38</v>
      </c>
    </row>
    <row r="328" spans="1:14" ht="14.45" customHeight="1" x14ac:dyDescent="0.2">
      <c r="A328" s="729" t="s">
        <v>569</v>
      </c>
      <c r="B328" s="730" t="s">
        <v>570</v>
      </c>
      <c r="C328" s="731" t="s">
        <v>589</v>
      </c>
      <c r="D328" s="732" t="s">
        <v>590</v>
      </c>
      <c r="E328" s="733">
        <v>50113001</v>
      </c>
      <c r="F328" s="732" t="s">
        <v>598</v>
      </c>
      <c r="G328" s="731" t="s">
        <v>599</v>
      </c>
      <c r="H328" s="731">
        <v>244980</v>
      </c>
      <c r="I328" s="731">
        <v>244980</v>
      </c>
      <c r="J328" s="731" t="s">
        <v>1069</v>
      </c>
      <c r="K328" s="731" t="s">
        <v>1070</v>
      </c>
      <c r="L328" s="734">
        <v>57.859999999999978</v>
      </c>
      <c r="M328" s="734">
        <v>3</v>
      </c>
      <c r="N328" s="735">
        <v>173.57999999999993</v>
      </c>
    </row>
    <row r="329" spans="1:14" ht="14.45" customHeight="1" x14ac:dyDescent="0.2">
      <c r="A329" s="729" t="s">
        <v>569</v>
      </c>
      <c r="B329" s="730" t="s">
        <v>570</v>
      </c>
      <c r="C329" s="731" t="s">
        <v>589</v>
      </c>
      <c r="D329" s="732" t="s">
        <v>590</v>
      </c>
      <c r="E329" s="733">
        <v>50113001</v>
      </c>
      <c r="F329" s="732" t="s">
        <v>598</v>
      </c>
      <c r="G329" s="731" t="s">
        <v>599</v>
      </c>
      <c r="H329" s="731">
        <v>100612</v>
      </c>
      <c r="I329" s="731">
        <v>612</v>
      </c>
      <c r="J329" s="731" t="s">
        <v>875</v>
      </c>
      <c r="K329" s="731" t="s">
        <v>876</v>
      </c>
      <c r="L329" s="734">
        <v>67.580000000000013</v>
      </c>
      <c r="M329" s="734">
        <v>3</v>
      </c>
      <c r="N329" s="735">
        <v>202.74000000000004</v>
      </c>
    </row>
    <row r="330" spans="1:14" ht="14.45" customHeight="1" x14ac:dyDescent="0.2">
      <c r="A330" s="729" t="s">
        <v>569</v>
      </c>
      <c r="B330" s="730" t="s">
        <v>570</v>
      </c>
      <c r="C330" s="731" t="s">
        <v>589</v>
      </c>
      <c r="D330" s="732" t="s">
        <v>590</v>
      </c>
      <c r="E330" s="733">
        <v>50113001</v>
      </c>
      <c r="F330" s="732" t="s">
        <v>598</v>
      </c>
      <c r="G330" s="731" t="s">
        <v>606</v>
      </c>
      <c r="H330" s="731">
        <v>189668</v>
      </c>
      <c r="I330" s="731">
        <v>189668</v>
      </c>
      <c r="J330" s="731" t="s">
        <v>1071</v>
      </c>
      <c r="K330" s="731" t="s">
        <v>1072</v>
      </c>
      <c r="L330" s="734">
        <v>64.490000000000009</v>
      </c>
      <c r="M330" s="734">
        <v>3</v>
      </c>
      <c r="N330" s="735">
        <v>193.47000000000003</v>
      </c>
    </row>
    <row r="331" spans="1:14" ht="14.45" customHeight="1" x14ac:dyDescent="0.2">
      <c r="A331" s="729" t="s">
        <v>569</v>
      </c>
      <c r="B331" s="730" t="s">
        <v>570</v>
      </c>
      <c r="C331" s="731" t="s">
        <v>589</v>
      </c>
      <c r="D331" s="732" t="s">
        <v>590</v>
      </c>
      <c r="E331" s="733">
        <v>50113001</v>
      </c>
      <c r="F331" s="732" t="s">
        <v>598</v>
      </c>
      <c r="G331" s="731" t="s">
        <v>599</v>
      </c>
      <c r="H331" s="731">
        <v>846846</v>
      </c>
      <c r="I331" s="731">
        <v>0</v>
      </c>
      <c r="J331" s="731" t="s">
        <v>1073</v>
      </c>
      <c r="K331" s="731" t="s">
        <v>329</v>
      </c>
      <c r="L331" s="734">
        <v>43.100000000000009</v>
      </c>
      <c r="M331" s="734">
        <v>1</v>
      </c>
      <c r="N331" s="735">
        <v>43.100000000000009</v>
      </c>
    </row>
    <row r="332" spans="1:14" ht="14.45" customHeight="1" x14ac:dyDescent="0.2">
      <c r="A332" s="729" t="s">
        <v>569</v>
      </c>
      <c r="B332" s="730" t="s">
        <v>570</v>
      </c>
      <c r="C332" s="731" t="s">
        <v>589</v>
      </c>
      <c r="D332" s="732" t="s">
        <v>590</v>
      </c>
      <c r="E332" s="733">
        <v>50113001</v>
      </c>
      <c r="F332" s="732" t="s">
        <v>598</v>
      </c>
      <c r="G332" s="731" t="s">
        <v>599</v>
      </c>
      <c r="H332" s="731">
        <v>148578</v>
      </c>
      <c r="I332" s="731">
        <v>48578</v>
      </c>
      <c r="J332" s="731" t="s">
        <v>885</v>
      </c>
      <c r="K332" s="731" t="s">
        <v>887</v>
      </c>
      <c r="L332" s="734">
        <v>54.920000000000009</v>
      </c>
      <c r="M332" s="734">
        <v>3</v>
      </c>
      <c r="N332" s="735">
        <v>164.76000000000002</v>
      </c>
    </row>
    <row r="333" spans="1:14" ht="14.45" customHeight="1" x14ac:dyDescent="0.2">
      <c r="A333" s="729" t="s">
        <v>569</v>
      </c>
      <c r="B333" s="730" t="s">
        <v>570</v>
      </c>
      <c r="C333" s="731" t="s">
        <v>589</v>
      </c>
      <c r="D333" s="732" t="s">
        <v>590</v>
      </c>
      <c r="E333" s="733">
        <v>50113001</v>
      </c>
      <c r="F333" s="732" t="s">
        <v>598</v>
      </c>
      <c r="G333" s="731" t="s">
        <v>599</v>
      </c>
      <c r="H333" s="731">
        <v>848632</v>
      </c>
      <c r="I333" s="731">
        <v>125315</v>
      </c>
      <c r="J333" s="731" t="s">
        <v>885</v>
      </c>
      <c r="K333" s="731" t="s">
        <v>886</v>
      </c>
      <c r="L333" s="734">
        <v>58.15</v>
      </c>
      <c r="M333" s="734">
        <v>22</v>
      </c>
      <c r="N333" s="735">
        <v>1279.3</v>
      </c>
    </row>
    <row r="334" spans="1:14" ht="14.45" customHeight="1" x14ac:dyDescent="0.2">
      <c r="A334" s="729" t="s">
        <v>569</v>
      </c>
      <c r="B334" s="730" t="s">
        <v>570</v>
      </c>
      <c r="C334" s="731" t="s">
        <v>589</v>
      </c>
      <c r="D334" s="732" t="s">
        <v>590</v>
      </c>
      <c r="E334" s="733">
        <v>50113001</v>
      </c>
      <c r="F334" s="732" t="s">
        <v>598</v>
      </c>
      <c r="G334" s="731" t="s">
        <v>599</v>
      </c>
      <c r="H334" s="731">
        <v>191836</v>
      </c>
      <c r="I334" s="731">
        <v>91836</v>
      </c>
      <c r="J334" s="731" t="s">
        <v>1074</v>
      </c>
      <c r="K334" s="731" t="s">
        <v>1075</v>
      </c>
      <c r="L334" s="734">
        <v>44.61</v>
      </c>
      <c r="M334" s="734">
        <v>5</v>
      </c>
      <c r="N334" s="735">
        <v>223.04999999999998</v>
      </c>
    </row>
    <row r="335" spans="1:14" ht="14.45" customHeight="1" x14ac:dyDescent="0.2">
      <c r="A335" s="729" t="s">
        <v>569</v>
      </c>
      <c r="B335" s="730" t="s">
        <v>570</v>
      </c>
      <c r="C335" s="731" t="s">
        <v>589</v>
      </c>
      <c r="D335" s="732" t="s">
        <v>590</v>
      </c>
      <c r="E335" s="733">
        <v>50113001</v>
      </c>
      <c r="F335" s="732" t="s">
        <v>598</v>
      </c>
      <c r="G335" s="731" t="s">
        <v>599</v>
      </c>
      <c r="H335" s="731">
        <v>221998</v>
      </c>
      <c r="I335" s="731">
        <v>221998</v>
      </c>
      <c r="J335" s="731" t="s">
        <v>890</v>
      </c>
      <c r="K335" s="731" t="s">
        <v>891</v>
      </c>
      <c r="L335" s="734">
        <v>22.41</v>
      </c>
      <c r="M335" s="734">
        <v>4</v>
      </c>
      <c r="N335" s="735">
        <v>89.64</v>
      </c>
    </row>
    <row r="336" spans="1:14" ht="14.45" customHeight="1" x14ac:dyDescent="0.2">
      <c r="A336" s="729" t="s">
        <v>569</v>
      </c>
      <c r="B336" s="730" t="s">
        <v>570</v>
      </c>
      <c r="C336" s="731" t="s">
        <v>589</v>
      </c>
      <c r="D336" s="732" t="s">
        <v>590</v>
      </c>
      <c r="E336" s="733">
        <v>50113001</v>
      </c>
      <c r="F336" s="732" t="s">
        <v>598</v>
      </c>
      <c r="G336" s="731" t="s">
        <v>599</v>
      </c>
      <c r="H336" s="731">
        <v>201137</v>
      </c>
      <c r="I336" s="731">
        <v>201137</v>
      </c>
      <c r="J336" s="731" t="s">
        <v>1076</v>
      </c>
      <c r="K336" s="731" t="s">
        <v>1077</v>
      </c>
      <c r="L336" s="734">
        <v>24.839999999999996</v>
      </c>
      <c r="M336" s="734">
        <v>2</v>
      </c>
      <c r="N336" s="735">
        <v>49.679999999999993</v>
      </c>
    </row>
    <row r="337" spans="1:14" ht="14.45" customHeight="1" x14ac:dyDescent="0.2">
      <c r="A337" s="729" t="s">
        <v>569</v>
      </c>
      <c r="B337" s="730" t="s">
        <v>570</v>
      </c>
      <c r="C337" s="731" t="s">
        <v>589</v>
      </c>
      <c r="D337" s="732" t="s">
        <v>590</v>
      </c>
      <c r="E337" s="733">
        <v>50113001</v>
      </c>
      <c r="F337" s="732" t="s">
        <v>598</v>
      </c>
      <c r="G337" s="731" t="s">
        <v>599</v>
      </c>
      <c r="H337" s="731">
        <v>242203</v>
      </c>
      <c r="I337" s="731">
        <v>242203</v>
      </c>
      <c r="J337" s="731" t="s">
        <v>892</v>
      </c>
      <c r="K337" s="731" t="s">
        <v>893</v>
      </c>
      <c r="L337" s="734">
        <v>103.245</v>
      </c>
      <c r="M337" s="734">
        <v>8</v>
      </c>
      <c r="N337" s="735">
        <v>825.96</v>
      </c>
    </row>
    <row r="338" spans="1:14" ht="14.45" customHeight="1" x14ac:dyDescent="0.2">
      <c r="A338" s="729" t="s">
        <v>569</v>
      </c>
      <c r="B338" s="730" t="s">
        <v>570</v>
      </c>
      <c r="C338" s="731" t="s">
        <v>589</v>
      </c>
      <c r="D338" s="732" t="s">
        <v>590</v>
      </c>
      <c r="E338" s="733">
        <v>50113001</v>
      </c>
      <c r="F338" s="732" t="s">
        <v>598</v>
      </c>
      <c r="G338" s="731" t="s">
        <v>606</v>
      </c>
      <c r="H338" s="731">
        <v>56972</v>
      </c>
      <c r="I338" s="731">
        <v>56972</v>
      </c>
      <c r="J338" s="731" t="s">
        <v>896</v>
      </c>
      <c r="K338" s="731" t="s">
        <v>897</v>
      </c>
      <c r="L338" s="734">
        <v>15.499999999999995</v>
      </c>
      <c r="M338" s="734">
        <v>1</v>
      </c>
      <c r="N338" s="735">
        <v>15.499999999999995</v>
      </c>
    </row>
    <row r="339" spans="1:14" ht="14.45" customHeight="1" x14ac:dyDescent="0.2">
      <c r="A339" s="729" t="s">
        <v>569</v>
      </c>
      <c r="B339" s="730" t="s">
        <v>570</v>
      </c>
      <c r="C339" s="731" t="s">
        <v>589</v>
      </c>
      <c r="D339" s="732" t="s">
        <v>590</v>
      </c>
      <c r="E339" s="733">
        <v>50113001</v>
      </c>
      <c r="F339" s="732" t="s">
        <v>598</v>
      </c>
      <c r="G339" s="731" t="s">
        <v>599</v>
      </c>
      <c r="H339" s="731">
        <v>221884</v>
      </c>
      <c r="I339" s="731">
        <v>221884</v>
      </c>
      <c r="J339" s="731" t="s">
        <v>909</v>
      </c>
      <c r="K339" s="731" t="s">
        <v>910</v>
      </c>
      <c r="L339" s="734">
        <v>1980</v>
      </c>
      <c r="M339" s="734">
        <v>1</v>
      </c>
      <c r="N339" s="735">
        <v>1980</v>
      </c>
    </row>
    <row r="340" spans="1:14" ht="14.45" customHeight="1" x14ac:dyDescent="0.2">
      <c r="A340" s="729" t="s">
        <v>569</v>
      </c>
      <c r="B340" s="730" t="s">
        <v>570</v>
      </c>
      <c r="C340" s="731" t="s">
        <v>589</v>
      </c>
      <c r="D340" s="732" t="s">
        <v>590</v>
      </c>
      <c r="E340" s="733">
        <v>50113001</v>
      </c>
      <c r="F340" s="732" t="s">
        <v>598</v>
      </c>
      <c r="G340" s="731" t="s">
        <v>606</v>
      </c>
      <c r="H340" s="731">
        <v>166030</v>
      </c>
      <c r="I340" s="731">
        <v>66030</v>
      </c>
      <c r="J340" s="731" t="s">
        <v>915</v>
      </c>
      <c r="K340" s="731" t="s">
        <v>916</v>
      </c>
      <c r="L340" s="734">
        <v>29.72</v>
      </c>
      <c r="M340" s="734">
        <v>1</v>
      </c>
      <c r="N340" s="735">
        <v>29.72</v>
      </c>
    </row>
    <row r="341" spans="1:14" ht="14.45" customHeight="1" x14ac:dyDescent="0.2">
      <c r="A341" s="729" t="s">
        <v>569</v>
      </c>
      <c r="B341" s="730" t="s">
        <v>570</v>
      </c>
      <c r="C341" s="731" t="s">
        <v>589</v>
      </c>
      <c r="D341" s="732" t="s">
        <v>590</v>
      </c>
      <c r="E341" s="733">
        <v>50113002</v>
      </c>
      <c r="F341" s="732" t="s">
        <v>1078</v>
      </c>
      <c r="G341" s="731" t="s">
        <v>599</v>
      </c>
      <c r="H341" s="731">
        <v>116337</v>
      </c>
      <c r="I341" s="731">
        <v>16337</v>
      </c>
      <c r="J341" s="731" t="s">
        <v>1079</v>
      </c>
      <c r="K341" s="731" t="s">
        <v>1080</v>
      </c>
      <c r="L341" s="734">
        <v>2121.6400000000003</v>
      </c>
      <c r="M341" s="734">
        <v>1</v>
      </c>
      <c r="N341" s="735">
        <v>2121.6400000000003</v>
      </c>
    </row>
    <row r="342" spans="1:14" ht="14.45" customHeight="1" x14ac:dyDescent="0.2">
      <c r="A342" s="729" t="s">
        <v>569</v>
      </c>
      <c r="B342" s="730" t="s">
        <v>570</v>
      </c>
      <c r="C342" s="731" t="s">
        <v>589</v>
      </c>
      <c r="D342" s="732" t="s">
        <v>590</v>
      </c>
      <c r="E342" s="733">
        <v>50113006</v>
      </c>
      <c r="F342" s="732" t="s">
        <v>920</v>
      </c>
      <c r="G342" s="731" t="s">
        <v>606</v>
      </c>
      <c r="H342" s="731">
        <v>33848</v>
      </c>
      <c r="I342" s="731">
        <v>33848</v>
      </c>
      <c r="J342" s="731" t="s">
        <v>1081</v>
      </c>
      <c r="K342" s="731" t="s">
        <v>922</v>
      </c>
      <c r="L342" s="734">
        <v>125.35999999999999</v>
      </c>
      <c r="M342" s="734">
        <v>1</v>
      </c>
      <c r="N342" s="735">
        <v>125.35999999999999</v>
      </c>
    </row>
    <row r="343" spans="1:14" ht="14.45" customHeight="1" x14ac:dyDescent="0.2">
      <c r="A343" s="729" t="s">
        <v>569</v>
      </c>
      <c r="B343" s="730" t="s">
        <v>570</v>
      </c>
      <c r="C343" s="731" t="s">
        <v>589</v>
      </c>
      <c r="D343" s="732" t="s">
        <v>590</v>
      </c>
      <c r="E343" s="733">
        <v>50113006</v>
      </c>
      <c r="F343" s="732" t="s">
        <v>920</v>
      </c>
      <c r="G343" s="731" t="s">
        <v>606</v>
      </c>
      <c r="H343" s="731">
        <v>33847</v>
      </c>
      <c r="I343" s="731">
        <v>33847</v>
      </c>
      <c r="J343" s="731" t="s">
        <v>1082</v>
      </c>
      <c r="K343" s="731" t="s">
        <v>922</v>
      </c>
      <c r="L343" s="734">
        <v>125.36</v>
      </c>
      <c r="M343" s="734">
        <v>2</v>
      </c>
      <c r="N343" s="735">
        <v>250.72</v>
      </c>
    </row>
    <row r="344" spans="1:14" ht="14.45" customHeight="1" x14ac:dyDescent="0.2">
      <c r="A344" s="729" t="s">
        <v>569</v>
      </c>
      <c r="B344" s="730" t="s">
        <v>570</v>
      </c>
      <c r="C344" s="731" t="s">
        <v>589</v>
      </c>
      <c r="D344" s="732" t="s">
        <v>590</v>
      </c>
      <c r="E344" s="733">
        <v>50113006</v>
      </c>
      <c r="F344" s="732" t="s">
        <v>920</v>
      </c>
      <c r="G344" s="731" t="s">
        <v>606</v>
      </c>
      <c r="H344" s="731">
        <v>133220</v>
      </c>
      <c r="I344" s="731">
        <v>33220</v>
      </c>
      <c r="J344" s="731" t="s">
        <v>926</v>
      </c>
      <c r="K344" s="731" t="s">
        <v>927</v>
      </c>
      <c r="L344" s="734">
        <v>194.85999999999996</v>
      </c>
      <c r="M344" s="734">
        <v>1</v>
      </c>
      <c r="N344" s="735">
        <v>194.85999999999996</v>
      </c>
    </row>
    <row r="345" spans="1:14" ht="14.45" customHeight="1" x14ac:dyDescent="0.2">
      <c r="A345" s="729" t="s">
        <v>569</v>
      </c>
      <c r="B345" s="730" t="s">
        <v>570</v>
      </c>
      <c r="C345" s="731" t="s">
        <v>589</v>
      </c>
      <c r="D345" s="732" t="s">
        <v>590</v>
      </c>
      <c r="E345" s="733">
        <v>50113013</v>
      </c>
      <c r="F345" s="732" t="s">
        <v>933</v>
      </c>
      <c r="G345" s="731" t="s">
        <v>599</v>
      </c>
      <c r="H345" s="731">
        <v>203097</v>
      </c>
      <c r="I345" s="731">
        <v>203097</v>
      </c>
      <c r="J345" s="731" t="s">
        <v>934</v>
      </c>
      <c r="K345" s="731" t="s">
        <v>935</v>
      </c>
      <c r="L345" s="734">
        <v>166.48200036948856</v>
      </c>
      <c r="M345" s="734">
        <v>5</v>
      </c>
      <c r="N345" s="735">
        <v>832.4100018474428</v>
      </c>
    </row>
    <row r="346" spans="1:14" ht="14.45" customHeight="1" x14ac:dyDescent="0.2">
      <c r="A346" s="729" t="s">
        <v>569</v>
      </c>
      <c r="B346" s="730" t="s">
        <v>570</v>
      </c>
      <c r="C346" s="731" t="s">
        <v>589</v>
      </c>
      <c r="D346" s="732" t="s">
        <v>590</v>
      </c>
      <c r="E346" s="733">
        <v>50113013</v>
      </c>
      <c r="F346" s="732" t="s">
        <v>933</v>
      </c>
      <c r="G346" s="731" t="s">
        <v>599</v>
      </c>
      <c r="H346" s="731">
        <v>172972</v>
      </c>
      <c r="I346" s="731">
        <v>72972</v>
      </c>
      <c r="J346" s="731" t="s">
        <v>936</v>
      </c>
      <c r="K346" s="731" t="s">
        <v>937</v>
      </c>
      <c r="L346" s="734">
        <v>204.89356250000003</v>
      </c>
      <c r="M346" s="734">
        <v>31.999999999999996</v>
      </c>
      <c r="N346" s="735">
        <v>6556.5940000000001</v>
      </c>
    </row>
    <row r="347" spans="1:14" ht="14.45" customHeight="1" x14ac:dyDescent="0.2">
      <c r="A347" s="729" t="s">
        <v>569</v>
      </c>
      <c r="B347" s="730" t="s">
        <v>570</v>
      </c>
      <c r="C347" s="731" t="s">
        <v>589</v>
      </c>
      <c r="D347" s="732" t="s">
        <v>590</v>
      </c>
      <c r="E347" s="733">
        <v>50113013</v>
      </c>
      <c r="F347" s="732" t="s">
        <v>933</v>
      </c>
      <c r="G347" s="731" t="s">
        <v>606</v>
      </c>
      <c r="H347" s="731">
        <v>136083</v>
      </c>
      <c r="I347" s="731">
        <v>136083</v>
      </c>
      <c r="J347" s="731" t="s">
        <v>938</v>
      </c>
      <c r="K347" s="731" t="s">
        <v>939</v>
      </c>
      <c r="L347" s="734">
        <v>526.75</v>
      </c>
      <c r="M347" s="734">
        <v>22.3</v>
      </c>
      <c r="N347" s="735">
        <v>11746.525</v>
      </c>
    </row>
    <row r="348" spans="1:14" ht="14.45" customHeight="1" x14ac:dyDescent="0.2">
      <c r="A348" s="729" t="s">
        <v>569</v>
      </c>
      <c r="B348" s="730" t="s">
        <v>570</v>
      </c>
      <c r="C348" s="731" t="s">
        <v>589</v>
      </c>
      <c r="D348" s="732" t="s">
        <v>590</v>
      </c>
      <c r="E348" s="733">
        <v>50113013</v>
      </c>
      <c r="F348" s="732" t="s">
        <v>933</v>
      </c>
      <c r="G348" s="731" t="s">
        <v>599</v>
      </c>
      <c r="H348" s="731">
        <v>498791</v>
      </c>
      <c r="I348" s="731">
        <v>9999999</v>
      </c>
      <c r="J348" s="731" t="s">
        <v>940</v>
      </c>
      <c r="K348" s="731" t="s">
        <v>941</v>
      </c>
      <c r="L348" s="734">
        <v>1316.8700000000001</v>
      </c>
      <c r="M348" s="734">
        <v>0.48</v>
      </c>
      <c r="N348" s="735">
        <v>632.09760000000006</v>
      </c>
    </row>
    <row r="349" spans="1:14" ht="14.45" customHeight="1" x14ac:dyDescent="0.2">
      <c r="A349" s="729" t="s">
        <v>569</v>
      </c>
      <c r="B349" s="730" t="s">
        <v>570</v>
      </c>
      <c r="C349" s="731" t="s">
        <v>589</v>
      </c>
      <c r="D349" s="732" t="s">
        <v>590</v>
      </c>
      <c r="E349" s="733">
        <v>50113013</v>
      </c>
      <c r="F349" s="732" t="s">
        <v>933</v>
      </c>
      <c r="G349" s="731" t="s">
        <v>606</v>
      </c>
      <c r="H349" s="731">
        <v>164831</v>
      </c>
      <c r="I349" s="731">
        <v>64831</v>
      </c>
      <c r="J349" s="731" t="s">
        <v>942</v>
      </c>
      <c r="K349" s="731" t="s">
        <v>943</v>
      </c>
      <c r="L349" s="734">
        <v>196.02</v>
      </c>
      <c r="M349" s="734">
        <v>1.2</v>
      </c>
      <c r="N349" s="735">
        <v>235.22399999999999</v>
      </c>
    </row>
    <row r="350" spans="1:14" ht="14.45" customHeight="1" x14ac:dyDescent="0.2">
      <c r="A350" s="729" t="s">
        <v>569</v>
      </c>
      <c r="B350" s="730" t="s">
        <v>570</v>
      </c>
      <c r="C350" s="731" t="s">
        <v>589</v>
      </c>
      <c r="D350" s="732" t="s">
        <v>590</v>
      </c>
      <c r="E350" s="733">
        <v>50113013</v>
      </c>
      <c r="F350" s="732" t="s">
        <v>933</v>
      </c>
      <c r="G350" s="731" t="s">
        <v>599</v>
      </c>
      <c r="H350" s="731">
        <v>183926</v>
      </c>
      <c r="I350" s="731">
        <v>183926</v>
      </c>
      <c r="J350" s="731" t="s">
        <v>944</v>
      </c>
      <c r="K350" s="731" t="s">
        <v>945</v>
      </c>
      <c r="L350" s="734">
        <v>128.81</v>
      </c>
      <c r="M350" s="734">
        <v>15.100000000000005</v>
      </c>
      <c r="N350" s="735">
        <v>1945.0310000000009</v>
      </c>
    </row>
    <row r="351" spans="1:14" ht="14.45" customHeight="1" x14ac:dyDescent="0.2">
      <c r="A351" s="729" t="s">
        <v>569</v>
      </c>
      <c r="B351" s="730" t="s">
        <v>570</v>
      </c>
      <c r="C351" s="731" t="s">
        <v>589</v>
      </c>
      <c r="D351" s="732" t="s">
        <v>590</v>
      </c>
      <c r="E351" s="733">
        <v>50113013</v>
      </c>
      <c r="F351" s="732" t="s">
        <v>933</v>
      </c>
      <c r="G351" s="731" t="s">
        <v>606</v>
      </c>
      <c r="H351" s="731">
        <v>162187</v>
      </c>
      <c r="I351" s="731">
        <v>162187</v>
      </c>
      <c r="J351" s="731" t="s">
        <v>950</v>
      </c>
      <c r="K351" s="731" t="s">
        <v>951</v>
      </c>
      <c r="L351" s="734">
        <v>671</v>
      </c>
      <c r="M351" s="734">
        <v>2</v>
      </c>
      <c r="N351" s="735">
        <v>1342</v>
      </c>
    </row>
    <row r="352" spans="1:14" ht="14.45" customHeight="1" x14ac:dyDescent="0.2">
      <c r="A352" s="729" t="s">
        <v>569</v>
      </c>
      <c r="B352" s="730" t="s">
        <v>570</v>
      </c>
      <c r="C352" s="731" t="s">
        <v>589</v>
      </c>
      <c r="D352" s="732" t="s">
        <v>590</v>
      </c>
      <c r="E352" s="733">
        <v>50113013</v>
      </c>
      <c r="F352" s="732" t="s">
        <v>933</v>
      </c>
      <c r="G352" s="731" t="s">
        <v>606</v>
      </c>
      <c r="H352" s="731">
        <v>849655</v>
      </c>
      <c r="I352" s="731">
        <v>129836</v>
      </c>
      <c r="J352" s="731" t="s">
        <v>954</v>
      </c>
      <c r="K352" s="731" t="s">
        <v>953</v>
      </c>
      <c r="L352" s="734">
        <v>264</v>
      </c>
      <c r="M352" s="734">
        <v>2.5</v>
      </c>
      <c r="N352" s="735">
        <v>660</v>
      </c>
    </row>
    <row r="353" spans="1:14" ht="14.45" customHeight="1" x14ac:dyDescent="0.2">
      <c r="A353" s="729" t="s">
        <v>569</v>
      </c>
      <c r="B353" s="730" t="s">
        <v>570</v>
      </c>
      <c r="C353" s="731" t="s">
        <v>589</v>
      </c>
      <c r="D353" s="732" t="s">
        <v>590</v>
      </c>
      <c r="E353" s="733">
        <v>50113013</v>
      </c>
      <c r="F353" s="732" t="s">
        <v>933</v>
      </c>
      <c r="G353" s="731" t="s">
        <v>599</v>
      </c>
      <c r="H353" s="731">
        <v>101066</v>
      </c>
      <c r="I353" s="731">
        <v>1066</v>
      </c>
      <c r="J353" s="731" t="s">
        <v>955</v>
      </c>
      <c r="K353" s="731" t="s">
        <v>956</v>
      </c>
      <c r="L353" s="734">
        <v>56.860000000000014</v>
      </c>
      <c r="M353" s="734">
        <v>1</v>
      </c>
      <c r="N353" s="735">
        <v>56.860000000000014</v>
      </c>
    </row>
    <row r="354" spans="1:14" ht="14.45" customHeight="1" x14ac:dyDescent="0.2">
      <c r="A354" s="729" t="s">
        <v>569</v>
      </c>
      <c r="B354" s="730" t="s">
        <v>570</v>
      </c>
      <c r="C354" s="731" t="s">
        <v>589</v>
      </c>
      <c r="D354" s="732" t="s">
        <v>590</v>
      </c>
      <c r="E354" s="733">
        <v>50113013</v>
      </c>
      <c r="F354" s="732" t="s">
        <v>933</v>
      </c>
      <c r="G354" s="731" t="s">
        <v>295</v>
      </c>
      <c r="H354" s="731">
        <v>134595</v>
      </c>
      <c r="I354" s="731">
        <v>134595</v>
      </c>
      <c r="J354" s="731" t="s">
        <v>961</v>
      </c>
      <c r="K354" s="731" t="s">
        <v>962</v>
      </c>
      <c r="L354" s="734">
        <v>409.01</v>
      </c>
      <c r="M354" s="734">
        <v>1.2</v>
      </c>
      <c r="N354" s="735">
        <v>490.81199999999995</v>
      </c>
    </row>
    <row r="355" spans="1:14" ht="14.45" customHeight="1" x14ac:dyDescent="0.2">
      <c r="A355" s="729" t="s">
        <v>569</v>
      </c>
      <c r="B355" s="730" t="s">
        <v>570</v>
      </c>
      <c r="C355" s="731" t="s">
        <v>589</v>
      </c>
      <c r="D355" s="732" t="s">
        <v>590</v>
      </c>
      <c r="E355" s="733">
        <v>50113013</v>
      </c>
      <c r="F355" s="732" t="s">
        <v>933</v>
      </c>
      <c r="G355" s="731" t="s">
        <v>606</v>
      </c>
      <c r="H355" s="731">
        <v>173750</v>
      </c>
      <c r="I355" s="731">
        <v>173750</v>
      </c>
      <c r="J355" s="731" t="s">
        <v>963</v>
      </c>
      <c r="K355" s="731" t="s">
        <v>964</v>
      </c>
      <c r="L355" s="734">
        <v>713.92</v>
      </c>
      <c r="M355" s="734">
        <v>3</v>
      </c>
      <c r="N355" s="735">
        <v>2141.7599999999998</v>
      </c>
    </row>
    <row r="356" spans="1:14" ht="14.45" customHeight="1" x14ac:dyDescent="0.2">
      <c r="A356" s="729" t="s">
        <v>569</v>
      </c>
      <c r="B356" s="730" t="s">
        <v>570</v>
      </c>
      <c r="C356" s="731" t="s">
        <v>589</v>
      </c>
      <c r="D356" s="732" t="s">
        <v>590</v>
      </c>
      <c r="E356" s="733">
        <v>50113013</v>
      </c>
      <c r="F356" s="732" t="s">
        <v>933</v>
      </c>
      <c r="G356" s="731" t="s">
        <v>599</v>
      </c>
      <c r="H356" s="731">
        <v>101076</v>
      </c>
      <c r="I356" s="731">
        <v>1076</v>
      </c>
      <c r="J356" s="731" t="s">
        <v>967</v>
      </c>
      <c r="K356" s="731" t="s">
        <v>968</v>
      </c>
      <c r="L356" s="734">
        <v>78.329999999999984</v>
      </c>
      <c r="M356" s="734">
        <v>2</v>
      </c>
      <c r="N356" s="735">
        <v>156.65999999999997</v>
      </c>
    </row>
    <row r="357" spans="1:14" ht="14.45" customHeight="1" x14ac:dyDescent="0.2">
      <c r="A357" s="729" t="s">
        <v>569</v>
      </c>
      <c r="B357" s="730" t="s">
        <v>570</v>
      </c>
      <c r="C357" s="731" t="s">
        <v>589</v>
      </c>
      <c r="D357" s="732" t="s">
        <v>590</v>
      </c>
      <c r="E357" s="733">
        <v>50113013</v>
      </c>
      <c r="F357" s="732" t="s">
        <v>933</v>
      </c>
      <c r="G357" s="731" t="s">
        <v>329</v>
      </c>
      <c r="H357" s="731">
        <v>113453</v>
      </c>
      <c r="I357" s="731">
        <v>113453</v>
      </c>
      <c r="J357" s="731" t="s">
        <v>969</v>
      </c>
      <c r="K357" s="731" t="s">
        <v>970</v>
      </c>
      <c r="L357" s="734">
        <v>748</v>
      </c>
      <c r="M357" s="734">
        <v>1.5</v>
      </c>
      <c r="N357" s="735">
        <v>1122</v>
      </c>
    </row>
    <row r="358" spans="1:14" ht="14.45" customHeight="1" x14ac:dyDescent="0.2">
      <c r="A358" s="729" t="s">
        <v>569</v>
      </c>
      <c r="B358" s="730" t="s">
        <v>570</v>
      </c>
      <c r="C358" s="731" t="s">
        <v>589</v>
      </c>
      <c r="D358" s="732" t="s">
        <v>590</v>
      </c>
      <c r="E358" s="733">
        <v>50113013</v>
      </c>
      <c r="F358" s="732" t="s">
        <v>933</v>
      </c>
      <c r="G358" s="731" t="s">
        <v>606</v>
      </c>
      <c r="H358" s="731">
        <v>206563</v>
      </c>
      <c r="I358" s="731">
        <v>206563</v>
      </c>
      <c r="J358" s="731" t="s">
        <v>973</v>
      </c>
      <c r="K358" s="731" t="s">
        <v>974</v>
      </c>
      <c r="L358" s="734">
        <v>19.04</v>
      </c>
      <c r="M358" s="734">
        <v>10</v>
      </c>
      <c r="N358" s="735">
        <v>190.39999999999998</v>
      </c>
    </row>
    <row r="359" spans="1:14" ht="14.45" customHeight="1" x14ac:dyDescent="0.2">
      <c r="A359" s="729" t="s">
        <v>569</v>
      </c>
      <c r="B359" s="730" t="s">
        <v>570</v>
      </c>
      <c r="C359" s="731" t="s">
        <v>589</v>
      </c>
      <c r="D359" s="732" t="s">
        <v>590</v>
      </c>
      <c r="E359" s="733">
        <v>50113013</v>
      </c>
      <c r="F359" s="732" t="s">
        <v>933</v>
      </c>
      <c r="G359" s="731" t="s">
        <v>606</v>
      </c>
      <c r="H359" s="731">
        <v>126127</v>
      </c>
      <c r="I359" s="731">
        <v>26127</v>
      </c>
      <c r="J359" s="731" t="s">
        <v>975</v>
      </c>
      <c r="K359" s="731" t="s">
        <v>976</v>
      </c>
      <c r="L359" s="734">
        <v>2237.73</v>
      </c>
      <c r="M359" s="734">
        <v>1</v>
      </c>
      <c r="N359" s="735">
        <v>2237.73</v>
      </c>
    </row>
    <row r="360" spans="1:14" ht="14.45" customHeight="1" x14ac:dyDescent="0.2">
      <c r="A360" s="729" t="s">
        <v>569</v>
      </c>
      <c r="B360" s="730" t="s">
        <v>570</v>
      </c>
      <c r="C360" s="731" t="s">
        <v>589</v>
      </c>
      <c r="D360" s="732" t="s">
        <v>590</v>
      </c>
      <c r="E360" s="733">
        <v>50113014</v>
      </c>
      <c r="F360" s="732" t="s">
        <v>981</v>
      </c>
      <c r="G360" s="731" t="s">
        <v>606</v>
      </c>
      <c r="H360" s="731">
        <v>164407</v>
      </c>
      <c r="I360" s="731">
        <v>164407</v>
      </c>
      <c r="J360" s="731" t="s">
        <v>1083</v>
      </c>
      <c r="K360" s="731" t="s">
        <v>1084</v>
      </c>
      <c r="L360" s="734">
        <v>638</v>
      </c>
      <c r="M360" s="734">
        <v>1</v>
      </c>
      <c r="N360" s="735">
        <v>638</v>
      </c>
    </row>
    <row r="361" spans="1:14" ht="14.45" customHeight="1" thickBot="1" x14ac:dyDescent="0.25">
      <c r="A361" s="736" t="s">
        <v>569</v>
      </c>
      <c r="B361" s="737" t="s">
        <v>570</v>
      </c>
      <c r="C361" s="738" t="s">
        <v>592</v>
      </c>
      <c r="D361" s="739" t="s">
        <v>593</v>
      </c>
      <c r="E361" s="740">
        <v>50113001</v>
      </c>
      <c r="F361" s="739" t="s">
        <v>598</v>
      </c>
      <c r="G361" s="738" t="s">
        <v>599</v>
      </c>
      <c r="H361" s="738">
        <v>100362</v>
      </c>
      <c r="I361" s="738">
        <v>362</v>
      </c>
      <c r="J361" s="738" t="s">
        <v>602</v>
      </c>
      <c r="K361" s="738" t="s">
        <v>603</v>
      </c>
      <c r="L361" s="741">
        <v>72.859999999999985</v>
      </c>
      <c r="M361" s="741">
        <v>5</v>
      </c>
      <c r="N361" s="742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3AC28FA-BE23-44C7-B057-062D9F5C10F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1085</v>
      </c>
      <c r="B5" s="727"/>
      <c r="C5" s="747">
        <v>0</v>
      </c>
      <c r="D5" s="727">
        <v>966.78</v>
      </c>
      <c r="E5" s="747">
        <v>1</v>
      </c>
      <c r="F5" s="728">
        <v>966.78</v>
      </c>
    </row>
    <row r="6" spans="1:6" ht="14.45" customHeight="1" x14ac:dyDescent="0.2">
      <c r="A6" s="758" t="s">
        <v>1086</v>
      </c>
      <c r="B6" s="734">
        <v>4880.2169999999996</v>
      </c>
      <c r="C6" s="748">
        <v>3.8387041325452148E-2</v>
      </c>
      <c r="D6" s="734">
        <v>122251.66999865284</v>
      </c>
      <c r="E6" s="748">
        <v>0.96161295867454777</v>
      </c>
      <c r="F6" s="735">
        <v>127131.88699865284</v>
      </c>
    </row>
    <row r="7" spans="1:6" ht="14.45" customHeight="1" thickBot="1" x14ac:dyDescent="0.25">
      <c r="A7" s="759" t="s">
        <v>1087</v>
      </c>
      <c r="B7" s="750">
        <v>1827.6949999999997</v>
      </c>
      <c r="C7" s="751">
        <v>3.3452857570422323E-2</v>
      </c>
      <c r="D7" s="750">
        <v>52807.249000000003</v>
      </c>
      <c r="E7" s="751">
        <v>0.96654714242957773</v>
      </c>
      <c r="F7" s="752">
        <v>54634.944000000003</v>
      </c>
    </row>
    <row r="8" spans="1:6" ht="14.45" customHeight="1" thickBot="1" x14ac:dyDescent="0.25">
      <c r="A8" s="753" t="s">
        <v>3</v>
      </c>
      <c r="B8" s="754">
        <v>6707.9119999999994</v>
      </c>
      <c r="C8" s="755">
        <v>3.670869285262169E-2</v>
      </c>
      <c r="D8" s="754">
        <v>176025.69899865284</v>
      </c>
      <c r="E8" s="755">
        <v>0.96329130714737821</v>
      </c>
      <c r="F8" s="756">
        <v>182733.61099865285</v>
      </c>
    </row>
    <row r="9" spans="1:6" ht="14.45" customHeight="1" thickBot="1" x14ac:dyDescent="0.25"/>
    <row r="10" spans="1:6" ht="14.45" customHeight="1" x14ac:dyDescent="0.2">
      <c r="A10" s="757" t="s">
        <v>1088</v>
      </c>
      <c r="B10" s="727"/>
      <c r="C10" s="747">
        <v>0</v>
      </c>
      <c r="D10" s="727">
        <v>2406.27</v>
      </c>
      <c r="E10" s="747">
        <v>1</v>
      </c>
      <c r="F10" s="728">
        <v>2406.27</v>
      </c>
    </row>
    <row r="11" spans="1:6" ht="14.45" customHeight="1" x14ac:dyDescent="0.2">
      <c r="A11" s="758" t="s">
        <v>1089</v>
      </c>
      <c r="B11" s="734"/>
      <c r="C11" s="748">
        <v>0</v>
      </c>
      <c r="D11" s="734">
        <v>273.90000000000003</v>
      </c>
      <c r="E11" s="748">
        <v>1</v>
      </c>
      <c r="F11" s="735">
        <v>273.90000000000003</v>
      </c>
    </row>
    <row r="12" spans="1:6" ht="14.45" customHeight="1" x14ac:dyDescent="0.2">
      <c r="A12" s="758" t="s">
        <v>1090</v>
      </c>
      <c r="B12" s="734"/>
      <c r="C12" s="748">
        <v>0</v>
      </c>
      <c r="D12" s="734">
        <v>137.37</v>
      </c>
      <c r="E12" s="748">
        <v>1</v>
      </c>
      <c r="F12" s="735">
        <v>137.37</v>
      </c>
    </row>
    <row r="13" spans="1:6" ht="14.45" customHeight="1" x14ac:dyDescent="0.2">
      <c r="A13" s="758" t="s">
        <v>1091</v>
      </c>
      <c r="B13" s="734"/>
      <c r="C13" s="748">
        <v>0</v>
      </c>
      <c r="D13" s="734">
        <v>93015.67</v>
      </c>
      <c r="E13" s="748">
        <v>1</v>
      </c>
      <c r="F13" s="735">
        <v>93015.67</v>
      </c>
    </row>
    <row r="14" spans="1:6" ht="14.45" customHeight="1" x14ac:dyDescent="0.2">
      <c r="A14" s="758" t="s">
        <v>1092</v>
      </c>
      <c r="B14" s="734"/>
      <c r="C14" s="748">
        <v>0</v>
      </c>
      <c r="D14" s="734">
        <v>104.52999999999999</v>
      </c>
      <c r="E14" s="748">
        <v>1</v>
      </c>
      <c r="F14" s="735">
        <v>104.52999999999999</v>
      </c>
    </row>
    <row r="15" spans="1:6" ht="14.45" customHeight="1" x14ac:dyDescent="0.2">
      <c r="A15" s="758" t="s">
        <v>1093</v>
      </c>
      <c r="B15" s="734"/>
      <c r="C15" s="748">
        <v>0</v>
      </c>
      <c r="D15" s="734">
        <v>89.750000000000014</v>
      </c>
      <c r="E15" s="748">
        <v>1</v>
      </c>
      <c r="F15" s="735">
        <v>89.750000000000014</v>
      </c>
    </row>
    <row r="16" spans="1:6" ht="14.45" customHeight="1" x14ac:dyDescent="0.2">
      <c r="A16" s="758" t="s">
        <v>1094</v>
      </c>
      <c r="B16" s="734"/>
      <c r="C16" s="748">
        <v>0</v>
      </c>
      <c r="D16" s="734">
        <v>267.67999999999995</v>
      </c>
      <c r="E16" s="748">
        <v>1</v>
      </c>
      <c r="F16" s="735">
        <v>267.67999999999995</v>
      </c>
    </row>
    <row r="17" spans="1:6" ht="14.45" customHeight="1" x14ac:dyDescent="0.2">
      <c r="A17" s="758" t="s">
        <v>1095</v>
      </c>
      <c r="B17" s="734"/>
      <c r="C17" s="748">
        <v>0</v>
      </c>
      <c r="D17" s="734">
        <v>157.61999999999995</v>
      </c>
      <c r="E17" s="748">
        <v>1</v>
      </c>
      <c r="F17" s="735">
        <v>157.61999999999995</v>
      </c>
    </row>
    <row r="18" spans="1:6" ht="14.45" customHeight="1" x14ac:dyDescent="0.2">
      <c r="A18" s="758" t="s">
        <v>1096</v>
      </c>
      <c r="B18" s="734"/>
      <c r="C18" s="748">
        <v>0</v>
      </c>
      <c r="D18" s="734">
        <v>38.839999999999996</v>
      </c>
      <c r="E18" s="748">
        <v>1</v>
      </c>
      <c r="F18" s="735">
        <v>38.839999999999996</v>
      </c>
    </row>
    <row r="19" spans="1:6" ht="14.45" customHeight="1" x14ac:dyDescent="0.2">
      <c r="A19" s="758" t="s">
        <v>1097</v>
      </c>
      <c r="B19" s="734"/>
      <c r="C19" s="748">
        <v>0</v>
      </c>
      <c r="D19" s="734">
        <v>32.299999999999997</v>
      </c>
      <c r="E19" s="748">
        <v>1</v>
      </c>
      <c r="F19" s="735">
        <v>32.299999999999997</v>
      </c>
    </row>
    <row r="20" spans="1:6" ht="14.45" customHeight="1" x14ac:dyDescent="0.2">
      <c r="A20" s="758" t="s">
        <v>1098</v>
      </c>
      <c r="B20" s="734"/>
      <c r="C20" s="748">
        <v>0</v>
      </c>
      <c r="D20" s="734">
        <v>66.220000000000013</v>
      </c>
      <c r="E20" s="748">
        <v>1</v>
      </c>
      <c r="F20" s="735">
        <v>66.220000000000013</v>
      </c>
    </row>
    <row r="21" spans="1:6" ht="14.45" customHeight="1" x14ac:dyDescent="0.2">
      <c r="A21" s="758" t="s">
        <v>1099</v>
      </c>
      <c r="B21" s="734"/>
      <c r="C21" s="748">
        <v>0</v>
      </c>
      <c r="D21" s="734">
        <v>141.28</v>
      </c>
      <c r="E21" s="748">
        <v>1</v>
      </c>
      <c r="F21" s="735">
        <v>141.28</v>
      </c>
    </row>
    <row r="22" spans="1:6" ht="14.45" customHeight="1" x14ac:dyDescent="0.2">
      <c r="A22" s="758" t="s">
        <v>1100</v>
      </c>
      <c r="B22" s="734"/>
      <c r="C22" s="748">
        <v>0</v>
      </c>
      <c r="D22" s="734">
        <v>62.659999999999989</v>
      </c>
      <c r="E22" s="748">
        <v>1</v>
      </c>
      <c r="F22" s="735">
        <v>62.659999999999989</v>
      </c>
    </row>
    <row r="23" spans="1:6" ht="14.45" customHeight="1" x14ac:dyDescent="0.2">
      <c r="A23" s="758" t="s">
        <v>1101</v>
      </c>
      <c r="B23" s="734"/>
      <c r="C23" s="748">
        <v>0</v>
      </c>
      <c r="D23" s="734">
        <v>254.24999999999994</v>
      </c>
      <c r="E23" s="748">
        <v>1</v>
      </c>
      <c r="F23" s="735">
        <v>254.24999999999994</v>
      </c>
    </row>
    <row r="24" spans="1:6" ht="14.45" customHeight="1" x14ac:dyDescent="0.2">
      <c r="A24" s="758" t="s">
        <v>1102</v>
      </c>
      <c r="B24" s="734"/>
      <c r="C24" s="748">
        <v>0</v>
      </c>
      <c r="D24" s="734">
        <v>52.809999999999995</v>
      </c>
      <c r="E24" s="748">
        <v>1</v>
      </c>
      <c r="F24" s="735">
        <v>52.809999999999995</v>
      </c>
    </row>
    <row r="25" spans="1:6" ht="14.45" customHeight="1" x14ac:dyDescent="0.2">
      <c r="A25" s="758" t="s">
        <v>1103</v>
      </c>
      <c r="B25" s="734"/>
      <c r="C25" s="748">
        <v>0</v>
      </c>
      <c r="D25" s="734">
        <v>193.47000000000003</v>
      </c>
      <c r="E25" s="748">
        <v>1</v>
      </c>
      <c r="F25" s="735">
        <v>193.47000000000003</v>
      </c>
    </row>
    <row r="26" spans="1:6" ht="14.45" customHeight="1" x14ac:dyDescent="0.2">
      <c r="A26" s="758" t="s">
        <v>1104</v>
      </c>
      <c r="B26" s="734"/>
      <c r="C26" s="748">
        <v>0</v>
      </c>
      <c r="D26" s="734">
        <v>417.65999865280457</v>
      </c>
      <c r="E26" s="748">
        <v>1</v>
      </c>
      <c r="F26" s="735">
        <v>417.65999865280457</v>
      </c>
    </row>
    <row r="27" spans="1:6" ht="14.45" customHeight="1" x14ac:dyDescent="0.2">
      <c r="A27" s="758" t="s">
        <v>1105</v>
      </c>
      <c r="B27" s="734"/>
      <c r="C27" s="748">
        <v>0</v>
      </c>
      <c r="D27" s="734">
        <v>1996.66</v>
      </c>
      <c r="E27" s="748">
        <v>1</v>
      </c>
      <c r="F27" s="735">
        <v>1996.66</v>
      </c>
    </row>
    <row r="28" spans="1:6" ht="14.45" customHeight="1" x14ac:dyDescent="0.2">
      <c r="A28" s="758" t="s">
        <v>1106</v>
      </c>
      <c r="B28" s="734"/>
      <c r="C28" s="748">
        <v>0</v>
      </c>
      <c r="D28" s="734">
        <v>11188.65</v>
      </c>
      <c r="E28" s="748">
        <v>1</v>
      </c>
      <c r="F28" s="735">
        <v>11188.65</v>
      </c>
    </row>
    <row r="29" spans="1:6" ht="14.45" customHeight="1" x14ac:dyDescent="0.2">
      <c r="A29" s="758" t="s">
        <v>1107</v>
      </c>
      <c r="B29" s="734"/>
      <c r="C29" s="748">
        <v>0</v>
      </c>
      <c r="D29" s="734">
        <v>1999.4040000000002</v>
      </c>
      <c r="E29" s="748">
        <v>1</v>
      </c>
      <c r="F29" s="735">
        <v>1999.4040000000002</v>
      </c>
    </row>
    <row r="30" spans="1:6" ht="14.45" customHeight="1" x14ac:dyDescent="0.2">
      <c r="A30" s="758" t="s">
        <v>1108</v>
      </c>
      <c r="B30" s="734"/>
      <c r="C30" s="748">
        <v>0</v>
      </c>
      <c r="D30" s="734">
        <v>761.59999999999991</v>
      </c>
      <c r="E30" s="748">
        <v>1</v>
      </c>
      <c r="F30" s="735">
        <v>761.59999999999991</v>
      </c>
    </row>
    <row r="31" spans="1:6" ht="14.45" customHeight="1" x14ac:dyDescent="0.2">
      <c r="A31" s="758" t="s">
        <v>1109</v>
      </c>
      <c r="B31" s="734"/>
      <c r="C31" s="748">
        <v>0</v>
      </c>
      <c r="D31" s="734">
        <v>6798.119999999999</v>
      </c>
      <c r="E31" s="748">
        <v>1</v>
      </c>
      <c r="F31" s="735">
        <v>6798.119999999999</v>
      </c>
    </row>
    <row r="32" spans="1:6" ht="14.45" customHeight="1" x14ac:dyDescent="0.2">
      <c r="A32" s="758" t="s">
        <v>1110</v>
      </c>
      <c r="B32" s="734"/>
      <c r="C32" s="748">
        <v>0</v>
      </c>
      <c r="D32" s="734">
        <v>4216.08</v>
      </c>
      <c r="E32" s="748">
        <v>1</v>
      </c>
      <c r="F32" s="735">
        <v>4216.08</v>
      </c>
    </row>
    <row r="33" spans="1:6" ht="14.45" customHeight="1" x14ac:dyDescent="0.2">
      <c r="A33" s="758" t="s">
        <v>1111</v>
      </c>
      <c r="B33" s="734"/>
      <c r="C33" s="748">
        <v>0</v>
      </c>
      <c r="D33" s="734">
        <v>5448.91</v>
      </c>
      <c r="E33" s="748">
        <v>1</v>
      </c>
      <c r="F33" s="735">
        <v>5448.91</v>
      </c>
    </row>
    <row r="34" spans="1:6" ht="14.45" customHeight="1" x14ac:dyDescent="0.2">
      <c r="A34" s="758" t="s">
        <v>1112</v>
      </c>
      <c r="B34" s="734"/>
      <c r="C34" s="748">
        <v>0</v>
      </c>
      <c r="D34" s="734">
        <v>1850.8</v>
      </c>
      <c r="E34" s="748">
        <v>1</v>
      </c>
      <c r="F34" s="735">
        <v>1850.8</v>
      </c>
    </row>
    <row r="35" spans="1:6" ht="14.45" customHeight="1" x14ac:dyDescent="0.2">
      <c r="A35" s="758" t="s">
        <v>1113</v>
      </c>
      <c r="B35" s="734">
        <v>1319.22</v>
      </c>
      <c r="C35" s="748">
        <v>1</v>
      </c>
      <c r="D35" s="734"/>
      <c r="E35" s="748">
        <v>0</v>
      </c>
      <c r="F35" s="735">
        <v>1319.22</v>
      </c>
    </row>
    <row r="36" spans="1:6" ht="14.45" customHeight="1" x14ac:dyDescent="0.2">
      <c r="A36" s="758" t="s">
        <v>1114</v>
      </c>
      <c r="B36" s="734"/>
      <c r="C36" s="748">
        <v>0</v>
      </c>
      <c r="D36" s="734">
        <v>638</v>
      </c>
      <c r="E36" s="748">
        <v>1</v>
      </c>
      <c r="F36" s="735">
        <v>638</v>
      </c>
    </row>
    <row r="37" spans="1:6" ht="14.45" customHeight="1" x14ac:dyDescent="0.2">
      <c r="A37" s="758" t="s">
        <v>1115</v>
      </c>
      <c r="B37" s="734"/>
      <c r="C37" s="748">
        <v>0</v>
      </c>
      <c r="D37" s="734">
        <v>49.04</v>
      </c>
      <c r="E37" s="748">
        <v>1</v>
      </c>
      <c r="F37" s="735">
        <v>49.04</v>
      </c>
    </row>
    <row r="38" spans="1:6" ht="14.45" customHeight="1" x14ac:dyDescent="0.2">
      <c r="A38" s="758" t="s">
        <v>1116</v>
      </c>
      <c r="B38" s="734"/>
      <c r="C38" s="748">
        <v>0</v>
      </c>
      <c r="D38" s="734">
        <v>1210</v>
      </c>
      <c r="E38" s="748">
        <v>1</v>
      </c>
      <c r="F38" s="735">
        <v>1210</v>
      </c>
    </row>
    <row r="39" spans="1:6" ht="14.45" customHeight="1" x14ac:dyDescent="0.2">
      <c r="A39" s="758" t="s">
        <v>1117</v>
      </c>
      <c r="B39" s="734"/>
      <c r="C39" s="748">
        <v>0</v>
      </c>
      <c r="D39" s="734">
        <v>241.95</v>
      </c>
      <c r="E39" s="748">
        <v>1</v>
      </c>
      <c r="F39" s="735">
        <v>241.95</v>
      </c>
    </row>
    <row r="40" spans="1:6" ht="14.45" customHeight="1" x14ac:dyDescent="0.2">
      <c r="A40" s="758" t="s">
        <v>1118</v>
      </c>
      <c r="B40" s="734">
        <v>412.66500000000002</v>
      </c>
      <c r="C40" s="748">
        <v>4.3661670065625019E-2</v>
      </c>
      <c r="D40" s="734">
        <v>9038.76</v>
      </c>
      <c r="E40" s="748">
        <v>0.95633832993437484</v>
      </c>
      <c r="F40" s="735">
        <v>9451.4250000000011</v>
      </c>
    </row>
    <row r="41" spans="1:6" ht="14.45" customHeight="1" x14ac:dyDescent="0.2">
      <c r="A41" s="758" t="s">
        <v>1119</v>
      </c>
      <c r="B41" s="734"/>
      <c r="C41" s="748">
        <v>0</v>
      </c>
      <c r="D41" s="734">
        <v>58.470000000000013</v>
      </c>
      <c r="E41" s="748">
        <v>1</v>
      </c>
      <c r="F41" s="735">
        <v>58.470000000000013</v>
      </c>
    </row>
    <row r="42" spans="1:6" ht="14.45" customHeight="1" x14ac:dyDescent="0.2">
      <c r="A42" s="758" t="s">
        <v>1120</v>
      </c>
      <c r="B42" s="734"/>
      <c r="C42" s="748">
        <v>0</v>
      </c>
      <c r="D42" s="734">
        <v>252.4</v>
      </c>
      <c r="E42" s="748">
        <v>1</v>
      </c>
      <c r="F42" s="735">
        <v>252.4</v>
      </c>
    </row>
    <row r="43" spans="1:6" ht="14.45" customHeight="1" x14ac:dyDescent="0.2">
      <c r="A43" s="758" t="s">
        <v>1121</v>
      </c>
      <c r="B43" s="734"/>
      <c r="C43" s="748">
        <v>0</v>
      </c>
      <c r="D43" s="734">
        <v>247.32999999999998</v>
      </c>
      <c r="E43" s="748">
        <v>1</v>
      </c>
      <c r="F43" s="735">
        <v>247.32999999999998</v>
      </c>
    </row>
    <row r="44" spans="1:6" ht="14.45" customHeight="1" x14ac:dyDescent="0.2">
      <c r="A44" s="758" t="s">
        <v>1122</v>
      </c>
      <c r="B44" s="734"/>
      <c r="C44" s="748">
        <v>0</v>
      </c>
      <c r="D44" s="734">
        <v>600.22</v>
      </c>
      <c r="E44" s="748">
        <v>1</v>
      </c>
      <c r="F44" s="735">
        <v>600.22</v>
      </c>
    </row>
    <row r="45" spans="1:6" ht="14.45" customHeight="1" x14ac:dyDescent="0.2">
      <c r="A45" s="758" t="s">
        <v>1123</v>
      </c>
      <c r="B45" s="734"/>
      <c r="C45" s="748">
        <v>0</v>
      </c>
      <c r="D45" s="734">
        <v>197.32</v>
      </c>
      <c r="E45" s="748">
        <v>1</v>
      </c>
      <c r="F45" s="735">
        <v>197.32</v>
      </c>
    </row>
    <row r="46" spans="1:6" ht="14.45" customHeight="1" x14ac:dyDescent="0.2">
      <c r="A46" s="758" t="s">
        <v>1124</v>
      </c>
      <c r="B46" s="734">
        <v>69.78</v>
      </c>
      <c r="C46" s="748">
        <v>0.42313989448790251</v>
      </c>
      <c r="D46" s="734">
        <v>95.13</v>
      </c>
      <c r="E46" s="748">
        <v>0.57686010551209754</v>
      </c>
      <c r="F46" s="735">
        <v>164.91</v>
      </c>
    </row>
    <row r="47" spans="1:6" ht="14.45" customHeight="1" x14ac:dyDescent="0.2">
      <c r="A47" s="758" t="s">
        <v>1125</v>
      </c>
      <c r="B47" s="734">
        <v>101.19</v>
      </c>
      <c r="C47" s="748">
        <v>0.5</v>
      </c>
      <c r="D47" s="734">
        <v>101.19</v>
      </c>
      <c r="E47" s="748">
        <v>0.5</v>
      </c>
      <c r="F47" s="735">
        <v>202.38</v>
      </c>
    </row>
    <row r="48" spans="1:6" ht="14.45" customHeight="1" x14ac:dyDescent="0.2">
      <c r="A48" s="758" t="s">
        <v>1126</v>
      </c>
      <c r="B48" s="734"/>
      <c r="C48" s="748">
        <v>0</v>
      </c>
      <c r="D48" s="734">
        <v>327.72999999999996</v>
      </c>
      <c r="E48" s="748">
        <v>1</v>
      </c>
      <c r="F48" s="735">
        <v>327.72999999999996</v>
      </c>
    </row>
    <row r="49" spans="1:6" ht="14.45" customHeight="1" x14ac:dyDescent="0.2">
      <c r="A49" s="758" t="s">
        <v>1127</v>
      </c>
      <c r="B49" s="734"/>
      <c r="C49" s="748">
        <v>0</v>
      </c>
      <c r="D49" s="734">
        <v>980.06</v>
      </c>
      <c r="E49" s="748">
        <v>1</v>
      </c>
      <c r="F49" s="735">
        <v>980.06</v>
      </c>
    </row>
    <row r="50" spans="1:6" ht="14.45" customHeight="1" x14ac:dyDescent="0.2">
      <c r="A50" s="758" t="s">
        <v>1128</v>
      </c>
      <c r="B50" s="734">
        <v>1922.3469999999998</v>
      </c>
      <c r="C50" s="748">
        <v>1</v>
      </c>
      <c r="D50" s="734"/>
      <c r="E50" s="748">
        <v>0</v>
      </c>
      <c r="F50" s="735">
        <v>1922.3469999999998</v>
      </c>
    </row>
    <row r="51" spans="1:6" ht="14.45" customHeight="1" x14ac:dyDescent="0.2">
      <c r="A51" s="758" t="s">
        <v>1129</v>
      </c>
      <c r="B51" s="734">
        <v>264.70999999999998</v>
      </c>
      <c r="C51" s="748">
        <v>1</v>
      </c>
      <c r="D51" s="734"/>
      <c r="E51" s="748">
        <v>0</v>
      </c>
      <c r="F51" s="735">
        <v>264.70999999999998</v>
      </c>
    </row>
    <row r="52" spans="1:6" ht="14.45" customHeight="1" x14ac:dyDescent="0.2">
      <c r="A52" s="758" t="s">
        <v>1130</v>
      </c>
      <c r="B52" s="734"/>
      <c r="C52" s="748">
        <v>0</v>
      </c>
      <c r="D52" s="734">
        <v>1039.8900000000001</v>
      </c>
      <c r="E52" s="748">
        <v>1</v>
      </c>
      <c r="F52" s="735">
        <v>1039.8900000000001</v>
      </c>
    </row>
    <row r="53" spans="1:6" ht="14.45" customHeight="1" x14ac:dyDescent="0.2">
      <c r="A53" s="758" t="s">
        <v>1131</v>
      </c>
      <c r="B53" s="734"/>
      <c r="C53" s="748">
        <v>0</v>
      </c>
      <c r="D53" s="734">
        <v>25125.975000000002</v>
      </c>
      <c r="E53" s="748">
        <v>1</v>
      </c>
      <c r="F53" s="735">
        <v>25125.975000000002</v>
      </c>
    </row>
    <row r="54" spans="1:6" ht="14.45" customHeight="1" x14ac:dyDescent="0.2">
      <c r="A54" s="758" t="s">
        <v>1132</v>
      </c>
      <c r="B54" s="734">
        <v>2618</v>
      </c>
      <c r="C54" s="748">
        <v>1</v>
      </c>
      <c r="D54" s="734"/>
      <c r="E54" s="748">
        <v>0</v>
      </c>
      <c r="F54" s="735">
        <v>2618</v>
      </c>
    </row>
    <row r="55" spans="1:6" ht="14.45" customHeight="1" x14ac:dyDescent="0.2">
      <c r="A55" s="758" t="s">
        <v>1133</v>
      </c>
      <c r="B55" s="734"/>
      <c r="C55" s="748">
        <v>0</v>
      </c>
      <c r="D55" s="734">
        <v>311.99</v>
      </c>
      <c r="E55" s="748">
        <v>1</v>
      </c>
      <c r="F55" s="735">
        <v>311.99</v>
      </c>
    </row>
    <row r="56" spans="1:6" ht="14.45" customHeight="1" x14ac:dyDescent="0.2">
      <c r="A56" s="758" t="s">
        <v>1134</v>
      </c>
      <c r="B56" s="734"/>
      <c r="C56" s="748">
        <v>0</v>
      </c>
      <c r="D56" s="734">
        <v>2241.83</v>
      </c>
      <c r="E56" s="748">
        <v>1</v>
      </c>
      <c r="F56" s="735">
        <v>2241.83</v>
      </c>
    </row>
    <row r="57" spans="1:6" ht="14.45" customHeight="1" thickBot="1" x14ac:dyDescent="0.25">
      <c r="A57" s="759" t="s">
        <v>1135</v>
      </c>
      <c r="B57" s="750"/>
      <c r="C57" s="751">
        <v>0</v>
      </c>
      <c r="D57" s="750">
        <v>1295.9099999999999</v>
      </c>
      <c r="E57" s="751">
        <v>1</v>
      </c>
      <c r="F57" s="752">
        <v>1295.9099999999999</v>
      </c>
    </row>
    <row r="58" spans="1:6" ht="14.45" customHeight="1" thickBot="1" x14ac:dyDescent="0.25">
      <c r="A58" s="753" t="s">
        <v>3</v>
      </c>
      <c r="B58" s="754">
        <v>6707.9120000000003</v>
      </c>
      <c r="C58" s="755">
        <v>3.6708692852621704E-2</v>
      </c>
      <c r="D58" s="754">
        <v>176025.69899865281</v>
      </c>
      <c r="E58" s="755">
        <v>0.96329130714737843</v>
      </c>
      <c r="F58" s="756">
        <v>182733.61099865279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1D0FC12-C73A-4F84-B8EF-A07A0DF7EAB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1357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26.2</v>
      </c>
      <c r="G3" s="47">
        <f>SUBTOTAL(9,G6:G1048576)</f>
        <v>6707.9119999999994</v>
      </c>
      <c r="H3" s="48">
        <f>IF(M3=0,0,G3/M3)</f>
        <v>3.6708692852621697E-2</v>
      </c>
      <c r="I3" s="47">
        <f>SUBTOTAL(9,I6:I1048576)</f>
        <v>846.9</v>
      </c>
      <c r="J3" s="47">
        <f>SUBTOTAL(9,J6:J1048576)</f>
        <v>176025.69899865278</v>
      </c>
      <c r="K3" s="48">
        <f>IF(M3=0,0,J3/M3)</f>
        <v>0.96329130714737821</v>
      </c>
      <c r="L3" s="47">
        <f>SUBTOTAL(9,L6:L1048576)</f>
        <v>873.1</v>
      </c>
      <c r="M3" s="49">
        <f>SUBTOTAL(9,M6:M1048576)</f>
        <v>182733.61099865279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581</v>
      </c>
      <c r="B6" s="723" t="s">
        <v>1136</v>
      </c>
      <c r="C6" s="723" t="s">
        <v>1137</v>
      </c>
      <c r="D6" s="723" t="s">
        <v>1138</v>
      </c>
      <c r="E6" s="723" t="s">
        <v>1139</v>
      </c>
      <c r="F6" s="727"/>
      <c r="G6" s="727"/>
      <c r="H6" s="747">
        <v>0</v>
      </c>
      <c r="I6" s="727">
        <v>34</v>
      </c>
      <c r="J6" s="727">
        <v>563.46</v>
      </c>
      <c r="K6" s="747">
        <v>1</v>
      </c>
      <c r="L6" s="727">
        <v>34</v>
      </c>
      <c r="M6" s="728">
        <v>563.46</v>
      </c>
    </row>
    <row r="7" spans="1:13" ht="14.45" customHeight="1" x14ac:dyDescent="0.2">
      <c r="A7" s="729" t="s">
        <v>581</v>
      </c>
      <c r="B7" s="730" t="s">
        <v>1140</v>
      </c>
      <c r="C7" s="730" t="s">
        <v>1141</v>
      </c>
      <c r="D7" s="730" t="s">
        <v>773</v>
      </c>
      <c r="E7" s="730" t="s">
        <v>774</v>
      </c>
      <c r="F7" s="734"/>
      <c r="G7" s="734"/>
      <c r="H7" s="748">
        <v>0</v>
      </c>
      <c r="I7" s="734">
        <v>8</v>
      </c>
      <c r="J7" s="734">
        <v>980.06</v>
      </c>
      <c r="K7" s="748">
        <v>1</v>
      </c>
      <c r="L7" s="734">
        <v>8</v>
      </c>
      <c r="M7" s="735">
        <v>980.06</v>
      </c>
    </row>
    <row r="8" spans="1:13" ht="14.45" customHeight="1" x14ac:dyDescent="0.2">
      <c r="A8" s="729" t="s">
        <v>581</v>
      </c>
      <c r="B8" s="730" t="s">
        <v>1142</v>
      </c>
      <c r="C8" s="730" t="s">
        <v>1143</v>
      </c>
      <c r="D8" s="730" t="s">
        <v>689</v>
      </c>
      <c r="E8" s="730" t="s">
        <v>690</v>
      </c>
      <c r="F8" s="734">
        <v>1</v>
      </c>
      <c r="G8" s="734">
        <v>132.35999999999999</v>
      </c>
      <c r="H8" s="748">
        <v>1</v>
      </c>
      <c r="I8" s="734"/>
      <c r="J8" s="734"/>
      <c r="K8" s="748">
        <v>0</v>
      </c>
      <c r="L8" s="734">
        <v>1</v>
      </c>
      <c r="M8" s="735">
        <v>132.35999999999999</v>
      </c>
    </row>
    <row r="9" spans="1:13" ht="14.45" customHeight="1" x14ac:dyDescent="0.2">
      <c r="A9" s="729" t="s">
        <v>581</v>
      </c>
      <c r="B9" s="730" t="s">
        <v>1144</v>
      </c>
      <c r="C9" s="730" t="s">
        <v>1145</v>
      </c>
      <c r="D9" s="730" t="s">
        <v>1146</v>
      </c>
      <c r="E9" s="730" t="s">
        <v>1147</v>
      </c>
      <c r="F9" s="734"/>
      <c r="G9" s="734"/>
      <c r="H9" s="748">
        <v>0</v>
      </c>
      <c r="I9" s="734">
        <v>1</v>
      </c>
      <c r="J9" s="734">
        <v>1039.8900000000001</v>
      </c>
      <c r="K9" s="748">
        <v>1</v>
      </c>
      <c r="L9" s="734">
        <v>1</v>
      </c>
      <c r="M9" s="735">
        <v>1039.8900000000001</v>
      </c>
    </row>
    <row r="10" spans="1:13" ht="14.45" customHeight="1" x14ac:dyDescent="0.2">
      <c r="A10" s="729" t="s">
        <v>581</v>
      </c>
      <c r="B10" s="730" t="s">
        <v>1148</v>
      </c>
      <c r="C10" s="730" t="s">
        <v>1149</v>
      </c>
      <c r="D10" s="730" t="s">
        <v>1150</v>
      </c>
      <c r="E10" s="730" t="s">
        <v>1151</v>
      </c>
      <c r="F10" s="734"/>
      <c r="G10" s="734"/>
      <c r="H10" s="748">
        <v>0</v>
      </c>
      <c r="I10" s="734">
        <v>1</v>
      </c>
      <c r="J10" s="734">
        <v>137.37</v>
      </c>
      <c r="K10" s="748">
        <v>1</v>
      </c>
      <c r="L10" s="734">
        <v>1</v>
      </c>
      <c r="M10" s="735">
        <v>137.37</v>
      </c>
    </row>
    <row r="11" spans="1:13" ht="14.45" customHeight="1" x14ac:dyDescent="0.2">
      <c r="A11" s="729" t="s">
        <v>581</v>
      </c>
      <c r="B11" s="730" t="s">
        <v>1152</v>
      </c>
      <c r="C11" s="730" t="s">
        <v>1153</v>
      </c>
      <c r="D11" s="730" t="s">
        <v>715</v>
      </c>
      <c r="E11" s="730" t="s">
        <v>1154</v>
      </c>
      <c r="F11" s="734"/>
      <c r="G11" s="734"/>
      <c r="H11" s="748">
        <v>0</v>
      </c>
      <c r="I11" s="734">
        <v>6</v>
      </c>
      <c r="J11" s="734">
        <v>19799.34</v>
      </c>
      <c r="K11" s="748">
        <v>1</v>
      </c>
      <c r="L11" s="734">
        <v>6</v>
      </c>
      <c r="M11" s="735">
        <v>19799.34</v>
      </c>
    </row>
    <row r="12" spans="1:13" ht="14.45" customHeight="1" x14ac:dyDescent="0.2">
      <c r="A12" s="729" t="s">
        <v>581</v>
      </c>
      <c r="B12" s="730" t="s">
        <v>1152</v>
      </c>
      <c r="C12" s="730" t="s">
        <v>1155</v>
      </c>
      <c r="D12" s="730" t="s">
        <v>722</v>
      </c>
      <c r="E12" s="730" t="s">
        <v>1156</v>
      </c>
      <c r="F12" s="734"/>
      <c r="G12" s="734"/>
      <c r="H12" s="748">
        <v>0</v>
      </c>
      <c r="I12" s="734">
        <v>8</v>
      </c>
      <c r="J12" s="734">
        <v>8849.2800000000007</v>
      </c>
      <c r="K12" s="748">
        <v>1</v>
      </c>
      <c r="L12" s="734">
        <v>8</v>
      </c>
      <c r="M12" s="735">
        <v>8849.2800000000007</v>
      </c>
    </row>
    <row r="13" spans="1:13" ht="14.45" customHeight="1" x14ac:dyDescent="0.2">
      <c r="A13" s="729" t="s">
        <v>581</v>
      </c>
      <c r="B13" s="730" t="s">
        <v>1152</v>
      </c>
      <c r="C13" s="730" t="s">
        <v>1157</v>
      </c>
      <c r="D13" s="730" t="s">
        <v>717</v>
      </c>
      <c r="E13" s="730" t="s">
        <v>1158</v>
      </c>
      <c r="F13" s="734"/>
      <c r="G13" s="734"/>
      <c r="H13" s="748">
        <v>0</v>
      </c>
      <c r="I13" s="734">
        <v>13</v>
      </c>
      <c r="J13" s="734">
        <v>9375.08</v>
      </c>
      <c r="K13" s="748">
        <v>1</v>
      </c>
      <c r="L13" s="734">
        <v>13</v>
      </c>
      <c r="M13" s="735">
        <v>9375.08</v>
      </c>
    </row>
    <row r="14" spans="1:13" ht="14.45" customHeight="1" x14ac:dyDescent="0.2">
      <c r="A14" s="729" t="s">
        <v>581</v>
      </c>
      <c r="B14" s="730" t="s">
        <v>1152</v>
      </c>
      <c r="C14" s="730" t="s">
        <v>1159</v>
      </c>
      <c r="D14" s="730" t="s">
        <v>717</v>
      </c>
      <c r="E14" s="730" t="s">
        <v>1160</v>
      </c>
      <c r="F14" s="734"/>
      <c r="G14" s="734"/>
      <c r="H14" s="748">
        <v>0</v>
      </c>
      <c r="I14" s="734">
        <v>34</v>
      </c>
      <c r="J14" s="734">
        <v>21224.5</v>
      </c>
      <c r="K14" s="748">
        <v>1</v>
      </c>
      <c r="L14" s="734">
        <v>34</v>
      </c>
      <c r="M14" s="735">
        <v>21224.5</v>
      </c>
    </row>
    <row r="15" spans="1:13" ht="14.45" customHeight="1" x14ac:dyDescent="0.2">
      <c r="A15" s="729" t="s">
        <v>581</v>
      </c>
      <c r="B15" s="730" t="s">
        <v>1152</v>
      </c>
      <c r="C15" s="730" t="s">
        <v>1161</v>
      </c>
      <c r="D15" s="730" t="s">
        <v>717</v>
      </c>
      <c r="E15" s="730" t="s">
        <v>1162</v>
      </c>
      <c r="F15" s="734"/>
      <c r="G15" s="734"/>
      <c r="H15" s="748">
        <v>0</v>
      </c>
      <c r="I15" s="734">
        <v>4</v>
      </c>
      <c r="J15" s="734">
        <v>3654.2</v>
      </c>
      <c r="K15" s="748">
        <v>1</v>
      </c>
      <c r="L15" s="734">
        <v>4</v>
      </c>
      <c r="M15" s="735">
        <v>3654.2</v>
      </c>
    </row>
    <row r="16" spans="1:13" ht="14.45" customHeight="1" x14ac:dyDescent="0.2">
      <c r="A16" s="729" t="s">
        <v>581</v>
      </c>
      <c r="B16" s="730" t="s">
        <v>1152</v>
      </c>
      <c r="C16" s="730" t="s">
        <v>1163</v>
      </c>
      <c r="D16" s="730" t="s">
        <v>717</v>
      </c>
      <c r="E16" s="730" t="s">
        <v>1164</v>
      </c>
      <c r="F16" s="734"/>
      <c r="G16" s="734"/>
      <c r="H16" s="748">
        <v>0</v>
      </c>
      <c r="I16" s="734">
        <v>16</v>
      </c>
      <c r="J16" s="734">
        <v>6541.92</v>
      </c>
      <c r="K16" s="748">
        <v>1</v>
      </c>
      <c r="L16" s="734">
        <v>16</v>
      </c>
      <c r="M16" s="735">
        <v>6541.92</v>
      </c>
    </row>
    <row r="17" spans="1:13" ht="14.45" customHeight="1" x14ac:dyDescent="0.2">
      <c r="A17" s="729" t="s">
        <v>581</v>
      </c>
      <c r="B17" s="730" t="s">
        <v>1165</v>
      </c>
      <c r="C17" s="730" t="s">
        <v>1166</v>
      </c>
      <c r="D17" s="730" t="s">
        <v>1167</v>
      </c>
      <c r="E17" s="730" t="s">
        <v>1168</v>
      </c>
      <c r="F17" s="734"/>
      <c r="G17" s="734"/>
      <c r="H17" s="748">
        <v>0</v>
      </c>
      <c r="I17" s="734">
        <v>1</v>
      </c>
      <c r="J17" s="734">
        <v>104.52999999999999</v>
      </c>
      <c r="K17" s="748">
        <v>1</v>
      </c>
      <c r="L17" s="734">
        <v>1</v>
      </c>
      <c r="M17" s="735">
        <v>104.52999999999999</v>
      </c>
    </row>
    <row r="18" spans="1:13" ht="14.45" customHeight="1" x14ac:dyDescent="0.2">
      <c r="A18" s="729" t="s">
        <v>581</v>
      </c>
      <c r="B18" s="730" t="s">
        <v>1169</v>
      </c>
      <c r="C18" s="730" t="s">
        <v>1170</v>
      </c>
      <c r="D18" s="730" t="s">
        <v>1171</v>
      </c>
      <c r="E18" s="730" t="s">
        <v>1172</v>
      </c>
      <c r="F18" s="734"/>
      <c r="G18" s="734"/>
      <c r="H18" s="748">
        <v>0</v>
      </c>
      <c r="I18" s="734">
        <v>1</v>
      </c>
      <c r="J18" s="734">
        <v>31.61000000000001</v>
      </c>
      <c r="K18" s="748">
        <v>1</v>
      </c>
      <c r="L18" s="734">
        <v>1</v>
      </c>
      <c r="M18" s="735">
        <v>31.61000000000001</v>
      </c>
    </row>
    <row r="19" spans="1:13" ht="14.45" customHeight="1" x14ac:dyDescent="0.2">
      <c r="A19" s="729" t="s">
        <v>581</v>
      </c>
      <c r="B19" s="730" t="s">
        <v>1173</v>
      </c>
      <c r="C19" s="730" t="s">
        <v>1174</v>
      </c>
      <c r="D19" s="730" t="s">
        <v>638</v>
      </c>
      <c r="E19" s="730" t="s">
        <v>1175</v>
      </c>
      <c r="F19" s="734"/>
      <c r="G19" s="734"/>
      <c r="H19" s="748">
        <v>0</v>
      </c>
      <c r="I19" s="734">
        <v>1</v>
      </c>
      <c r="J19" s="734">
        <v>101.64</v>
      </c>
      <c r="K19" s="748">
        <v>1</v>
      </c>
      <c r="L19" s="734">
        <v>1</v>
      </c>
      <c r="M19" s="735">
        <v>101.64</v>
      </c>
    </row>
    <row r="20" spans="1:13" ht="14.45" customHeight="1" x14ac:dyDescent="0.2">
      <c r="A20" s="729" t="s">
        <v>581</v>
      </c>
      <c r="B20" s="730" t="s">
        <v>1173</v>
      </c>
      <c r="C20" s="730" t="s">
        <v>1176</v>
      </c>
      <c r="D20" s="730" t="s">
        <v>638</v>
      </c>
      <c r="E20" s="730" t="s">
        <v>640</v>
      </c>
      <c r="F20" s="734"/>
      <c r="G20" s="734"/>
      <c r="H20" s="748">
        <v>0</v>
      </c>
      <c r="I20" s="734">
        <v>1</v>
      </c>
      <c r="J20" s="734">
        <v>72.260000000000005</v>
      </c>
      <c r="K20" s="748">
        <v>1</v>
      </c>
      <c r="L20" s="734">
        <v>1</v>
      </c>
      <c r="M20" s="735">
        <v>72.260000000000005</v>
      </c>
    </row>
    <row r="21" spans="1:13" ht="14.45" customHeight="1" x14ac:dyDescent="0.2">
      <c r="A21" s="729" t="s">
        <v>581</v>
      </c>
      <c r="B21" s="730" t="s">
        <v>1173</v>
      </c>
      <c r="C21" s="730" t="s">
        <v>1177</v>
      </c>
      <c r="D21" s="730" t="s">
        <v>638</v>
      </c>
      <c r="E21" s="730" t="s">
        <v>639</v>
      </c>
      <c r="F21" s="734"/>
      <c r="G21" s="734"/>
      <c r="H21" s="748">
        <v>0</v>
      </c>
      <c r="I21" s="734">
        <v>1</v>
      </c>
      <c r="J21" s="734">
        <v>93.779999999999973</v>
      </c>
      <c r="K21" s="748">
        <v>1</v>
      </c>
      <c r="L21" s="734">
        <v>1</v>
      </c>
      <c r="M21" s="735">
        <v>93.779999999999973</v>
      </c>
    </row>
    <row r="22" spans="1:13" ht="14.45" customHeight="1" x14ac:dyDescent="0.2">
      <c r="A22" s="729" t="s">
        <v>581</v>
      </c>
      <c r="B22" s="730" t="s">
        <v>1178</v>
      </c>
      <c r="C22" s="730" t="s">
        <v>1179</v>
      </c>
      <c r="D22" s="730" t="s">
        <v>1180</v>
      </c>
      <c r="E22" s="730" t="s">
        <v>651</v>
      </c>
      <c r="F22" s="734"/>
      <c r="G22" s="734"/>
      <c r="H22" s="748">
        <v>0</v>
      </c>
      <c r="I22" s="734">
        <v>1</v>
      </c>
      <c r="J22" s="734">
        <v>26.11</v>
      </c>
      <c r="K22" s="748">
        <v>1</v>
      </c>
      <c r="L22" s="734">
        <v>1</v>
      </c>
      <c r="M22" s="735">
        <v>26.11</v>
      </c>
    </row>
    <row r="23" spans="1:13" ht="14.45" customHeight="1" x14ac:dyDescent="0.2">
      <c r="A23" s="729" t="s">
        <v>581</v>
      </c>
      <c r="B23" s="730" t="s">
        <v>1181</v>
      </c>
      <c r="C23" s="730" t="s">
        <v>1182</v>
      </c>
      <c r="D23" s="730" t="s">
        <v>1183</v>
      </c>
      <c r="E23" s="730" t="s">
        <v>1184</v>
      </c>
      <c r="F23" s="734"/>
      <c r="G23" s="734"/>
      <c r="H23" s="748">
        <v>0</v>
      </c>
      <c r="I23" s="734">
        <v>1</v>
      </c>
      <c r="J23" s="734">
        <v>8.6999999999999957</v>
      </c>
      <c r="K23" s="748">
        <v>1</v>
      </c>
      <c r="L23" s="734">
        <v>1</v>
      </c>
      <c r="M23" s="735">
        <v>8.6999999999999957</v>
      </c>
    </row>
    <row r="24" spans="1:13" ht="14.45" customHeight="1" x14ac:dyDescent="0.2">
      <c r="A24" s="729" t="s">
        <v>581</v>
      </c>
      <c r="B24" s="730" t="s">
        <v>1185</v>
      </c>
      <c r="C24" s="730" t="s">
        <v>1186</v>
      </c>
      <c r="D24" s="730" t="s">
        <v>1187</v>
      </c>
      <c r="E24" s="730" t="s">
        <v>1188</v>
      </c>
      <c r="F24" s="734"/>
      <c r="G24" s="734"/>
      <c r="H24" s="748">
        <v>0</v>
      </c>
      <c r="I24" s="734">
        <v>2</v>
      </c>
      <c r="J24" s="734">
        <v>66.220000000000013</v>
      </c>
      <c r="K24" s="748">
        <v>1</v>
      </c>
      <c r="L24" s="734">
        <v>2</v>
      </c>
      <c r="M24" s="735">
        <v>66.220000000000013</v>
      </c>
    </row>
    <row r="25" spans="1:13" ht="14.45" customHeight="1" x14ac:dyDescent="0.2">
      <c r="A25" s="729" t="s">
        <v>581</v>
      </c>
      <c r="B25" s="730" t="s">
        <v>1189</v>
      </c>
      <c r="C25" s="730" t="s">
        <v>1190</v>
      </c>
      <c r="D25" s="730" t="s">
        <v>851</v>
      </c>
      <c r="E25" s="730" t="s">
        <v>1191</v>
      </c>
      <c r="F25" s="734"/>
      <c r="G25" s="734"/>
      <c r="H25" s="748">
        <v>0</v>
      </c>
      <c r="I25" s="734">
        <v>1</v>
      </c>
      <c r="J25" s="734">
        <v>141.28</v>
      </c>
      <c r="K25" s="748">
        <v>1</v>
      </c>
      <c r="L25" s="734">
        <v>1</v>
      </c>
      <c r="M25" s="735">
        <v>141.28</v>
      </c>
    </row>
    <row r="26" spans="1:13" ht="14.45" customHeight="1" x14ac:dyDescent="0.2">
      <c r="A26" s="729" t="s">
        <v>581</v>
      </c>
      <c r="B26" s="730" t="s">
        <v>1192</v>
      </c>
      <c r="C26" s="730" t="s">
        <v>1193</v>
      </c>
      <c r="D26" s="730" t="s">
        <v>1194</v>
      </c>
      <c r="E26" s="730" t="s">
        <v>1195</v>
      </c>
      <c r="F26" s="734"/>
      <c r="G26" s="734"/>
      <c r="H26" s="748">
        <v>0</v>
      </c>
      <c r="I26" s="734">
        <v>1</v>
      </c>
      <c r="J26" s="734">
        <v>15.5</v>
      </c>
      <c r="K26" s="748">
        <v>1</v>
      </c>
      <c r="L26" s="734">
        <v>1</v>
      </c>
      <c r="M26" s="735">
        <v>15.5</v>
      </c>
    </row>
    <row r="27" spans="1:13" ht="14.45" customHeight="1" x14ac:dyDescent="0.2">
      <c r="A27" s="729" t="s">
        <v>581</v>
      </c>
      <c r="B27" s="730" t="s">
        <v>1192</v>
      </c>
      <c r="C27" s="730" t="s">
        <v>1196</v>
      </c>
      <c r="D27" s="730" t="s">
        <v>1194</v>
      </c>
      <c r="E27" s="730" t="s">
        <v>1184</v>
      </c>
      <c r="F27" s="734"/>
      <c r="G27" s="734"/>
      <c r="H27" s="748">
        <v>0</v>
      </c>
      <c r="I27" s="734">
        <v>1</v>
      </c>
      <c r="J27" s="734">
        <v>31.659999999999997</v>
      </c>
      <c r="K27" s="748">
        <v>1</v>
      </c>
      <c r="L27" s="734">
        <v>1</v>
      </c>
      <c r="M27" s="735">
        <v>31.659999999999997</v>
      </c>
    </row>
    <row r="28" spans="1:13" ht="14.45" customHeight="1" x14ac:dyDescent="0.2">
      <c r="A28" s="729" t="s">
        <v>581</v>
      </c>
      <c r="B28" s="730" t="s">
        <v>1197</v>
      </c>
      <c r="C28" s="730" t="s">
        <v>1198</v>
      </c>
      <c r="D28" s="730" t="s">
        <v>800</v>
      </c>
      <c r="E28" s="730" t="s">
        <v>1199</v>
      </c>
      <c r="F28" s="734"/>
      <c r="G28" s="734"/>
      <c r="H28" s="748">
        <v>0</v>
      </c>
      <c r="I28" s="734">
        <v>1</v>
      </c>
      <c r="J28" s="734">
        <v>52.809999999999995</v>
      </c>
      <c r="K28" s="748">
        <v>1</v>
      </c>
      <c r="L28" s="734">
        <v>1</v>
      </c>
      <c r="M28" s="735">
        <v>52.809999999999995</v>
      </c>
    </row>
    <row r="29" spans="1:13" ht="14.45" customHeight="1" x14ac:dyDescent="0.2">
      <c r="A29" s="729" t="s">
        <v>581</v>
      </c>
      <c r="B29" s="730" t="s">
        <v>1200</v>
      </c>
      <c r="C29" s="730" t="s">
        <v>1201</v>
      </c>
      <c r="D29" s="730" t="s">
        <v>1202</v>
      </c>
      <c r="E29" s="730" t="s">
        <v>1203</v>
      </c>
      <c r="F29" s="734"/>
      <c r="G29" s="734"/>
      <c r="H29" s="748">
        <v>0</v>
      </c>
      <c r="I29" s="734">
        <v>2</v>
      </c>
      <c r="J29" s="734">
        <v>194.08</v>
      </c>
      <c r="K29" s="748">
        <v>1</v>
      </c>
      <c r="L29" s="734">
        <v>2</v>
      </c>
      <c r="M29" s="735">
        <v>194.08</v>
      </c>
    </row>
    <row r="30" spans="1:13" ht="14.45" customHeight="1" x14ac:dyDescent="0.2">
      <c r="A30" s="729" t="s">
        <v>581</v>
      </c>
      <c r="B30" s="730" t="s">
        <v>1200</v>
      </c>
      <c r="C30" s="730" t="s">
        <v>1204</v>
      </c>
      <c r="D30" s="730" t="s">
        <v>1205</v>
      </c>
      <c r="E30" s="730" t="s">
        <v>1206</v>
      </c>
      <c r="F30" s="734"/>
      <c r="G30" s="734"/>
      <c r="H30" s="748">
        <v>0</v>
      </c>
      <c r="I30" s="734">
        <v>1</v>
      </c>
      <c r="J30" s="734">
        <v>60.97</v>
      </c>
      <c r="K30" s="748">
        <v>1</v>
      </c>
      <c r="L30" s="734">
        <v>1</v>
      </c>
      <c r="M30" s="735">
        <v>60.97</v>
      </c>
    </row>
    <row r="31" spans="1:13" ht="14.45" customHeight="1" x14ac:dyDescent="0.2">
      <c r="A31" s="729" t="s">
        <v>581</v>
      </c>
      <c r="B31" s="730" t="s">
        <v>1200</v>
      </c>
      <c r="C31" s="730" t="s">
        <v>1207</v>
      </c>
      <c r="D31" s="730" t="s">
        <v>1205</v>
      </c>
      <c r="E31" s="730" t="s">
        <v>1208</v>
      </c>
      <c r="F31" s="734"/>
      <c r="G31" s="734"/>
      <c r="H31" s="748">
        <v>0</v>
      </c>
      <c r="I31" s="734">
        <v>1</v>
      </c>
      <c r="J31" s="734">
        <v>40.659999999999989</v>
      </c>
      <c r="K31" s="748">
        <v>1</v>
      </c>
      <c r="L31" s="734">
        <v>1</v>
      </c>
      <c r="M31" s="735">
        <v>40.659999999999989</v>
      </c>
    </row>
    <row r="32" spans="1:13" ht="14.45" customHeight="1" x14ac:dyDescent="0.2">
      <c r="A32" s="729" t="s">
        <v>581</v>
      </c>
      <c r="B32" s="730" t="s">
        <v>1200</v>
      </c>
      <c r="C32" s="730" t="s">
        <v>1209</v>
      </c>
      <c r="D32" s="730" t="s">
        <v>1205</v>
      </c>
      <c r="E32" s="730" t="s">
        <v>1210</v>
      </c>
      <c r="F32" s="734"/>
      <c r="G32" s="734"/>
      <c r="H32" s="748">
        <v>0</v>
      </c>
      <c r="I32" s="734">
        <v>1</v>
      </c>
      <c r="J32" s="734">
        <v>121.94999865280457</v>
      </c>
      <c r="K32" s="748">
        <v>1</v>
      </c>
      <c r="L32" s="734">
        <v>1</v>
      </c>
      <c r="M32" s="735">
        <v>121.94999865280457</v>
      </c>
    </row>
    <row r="33" spans="1:13" ht="14.45" customHeight="1" x14ac:dyDescent="0.2">
      <c r="A33" s="729" t="s">
        <v>581</v>
      </c>
      <c r="B33" s="730" t="s">
        <v>1211</v>
      </c>
      <c r="C33" s="730" t="s">
        <v>1212</v>
      </c>
      <c r="D33" s="730" t="s">
        <v>862</v>
      </c>
      <c r="E33" s="730" t="s">
        <v>1213</v>
      </c>
      <c r="F33" s="734"/>
      <c r="G33" s="734"/>
      <c r="H33" s="748">
        <v>0</v>
      </c>
      <c r="I33" s="734">
        <v>4</v>
      </c>
      <c r="J33" s="734">
        <v>686.64</v>
      </c>
      <c r="K33" s="748">
        <v>1</v>
      </c>
      <c r="L33" s="734">
        <v>4</v>
      </c>
      <c r="M33" s="735">
        <v>686.64</v>
      </c>
    </row>
    <row r="34" spans="1:13" ht="14.45" customHeight="1" x14ac:dyDescent="0.2">
      <c r="A34" s="729" t="s">
        <v>581</v>
      </c>
      <c r="B34" s="730" t="s">
        <v>1214</v>
      </c>
      <c r="C34" s="730" t="s">
        <v>1215</v>
      </c>
      <c r="D34" s="730" t="s">
        <v>1216</v>
      </c>
      <c r="E34" s="730" t="s">
        <v>1217</v>
      </c>
      <c r="F34" s="734"/>
      <c r="G34" s="734"/>
      <c r="H34" s="748">
        <v>0</v>
      </c>
      <c r="I34" s="734">
        <v>2</v>
      </c>
      <c r="J34" s="734">
        <v>94.320000000000022</v>
      </c>
      <c r="K34" s="748">
        <v>1</v>
      </c>
      <c r="L34" s="734">
        <v>2</v>
      </c>
      <c r="M34" s="735">
        <v>94.320000000000022</v>
      </c>
    </row>
    <row r="35" spans="1:13" ht="14.45" customHeight="1" x14ac:dyDescent="0.2">
      <c r="A35" s="729" t="s">
        <v>581</v>
      </c>
      <c r="B35" s="730" t="s">
        <v>1214</v>
      </c>
      <c r="C35" s="730" t="s">
        <v>1218</v>
      </c>
      <c r="D35" s="730" t="s">
        <v>1034</v>
      </c>
      <c r="E35" s="730" t="s">
        <v>1219</v>
      </c>
      <c r="F35" s="734"/>
      <c r="G35" s="734"/>
      <c r="H35" s="748">
        <v>0</v>
      </c>
      <c r="I35" s="734">
        <v>1</v>
      </c>
      <c r="J35" s="734">
        <v>94.160000000000011</v>
      </c>
      <c r="K35" s="748">
        <v>1</v>
      </c>
      <c r="L35" s="734">
        <v>1</v>
      </c>
      <c r="M35" s="735">
        <v>94.160000000000011</v>
      </c>
    </row>
    <row r="36" spans="1:13" ht="14.45" customHeight="1" x14ac:dyDescent="0.2">
      <c r="A36" s="729" t="s">
        <v>581</v>
      </c>
      <c r="B36" s="730" t="s">
        <v>1220</v>
      </c>
      <c r="C36" s="730" t="s">
        <v>1221</v>
      </c>
      <c r="D36" s="730" t="s">
        <v>1222</v>
      </c>
      <c r="E36" s="730" t="s">
        <v>1223</v>
      </c>
      <c r="F36" s="734"/>
      <c r="G36" s="734"/>
      <c r="H36" s="748">
        <v>0</v>
      </c>
      <c r="I36" s="734">
        <v>4</v>
      </c>
      <c r="J36" s="734">
        <v>8950.92</v>
      </c>
      <c r="K36" s="748">
        <v>1</v>
      </c>
      <c r="L36" s="734">
        <v>4</v>
      </c>
      <c r="M36" s="735">
        <v>8950.92</v>
      </c>
    </row>
    <row r="37" spans="1:13" ht="14.45" customHeight="1" x14ac:dyDescent="0.2">
      <c r="A37" s="729" t="s">
        <v>581</v>
      </c>
      <c r="B37" s="730" t="s">
        <v>1224</v>
      </c>
      <c r="C37" s="730" t="s">
        <v>1225</v>
      </c>
      <c r="D37" s="730" t="s">
        <v>1226</v>
      </c>
      <c r="E37" s="730" t="s">
        <v>1227</v>
      </c>
      <c r="F37" s="734"/>
      <c r="G37" s="734"/>
      <c r="H37" s="748">
        <v>0</v>
      </c>
      <c r="I37" s="734">
        <v>25.4</v>
      </c>
      <c r="J37" s="734">
        <v>13379.45</v>
      </c>
      <c r="K37" s="748">
        <v>1</v>
      </c>
      <c r="L37" s="734">
        <v>25.4</v>
      </c>
      <c r="M37" s="735">
        <v>13379.45</v>
      </c>
    </row>
    <row r="38" spans="1:13" ht="14.45" customHeight="1" x14ac:dyDescent="0.2">
      <c r="A38" s="729" t="s">
        <v>581</v>
      </c>
      <c r="B38" s="730" t="s">
        <v>1228</v>
      </c>
      <c r="C38" s="730" t="s">
        <v>1229</v>
      </c>
      <c r="D38" s="730" t="s">
        <v>1230</v>
      </c>
      <c r="E38" s="730" t="s">
        <v>1231</v>
      </c>
      <c r="F38" s="734">
        <v>3.5</v>
      </c>
      <c r="G38" s="734">
        <v>1431.5349999999999</v>
      </c>
      <c r="H38" s="748">
        <v>1</v>
      </c>
      <c r="I38" s="734"/>
      <c r="J38" s="734"/>
      <c r="K38" s="748">
        <v>0</v>
      </c>
      <c r="L38" s="734">
        <v>3.5</v>
      </c>
      <c r="M38" s="735">
        <v>1431.5349999999999</v>
      </c>
    </row>
    <row r="39" spans="1:13" ht="14.45" customHeight="1" x14ac:dyDescent="0.2">
      <c r="A39" s="729" t="s">
        <v>581</v>
      </c>
      <c r="B39" s="730" t="s">
        <v>1232</v>
      </c>
      <c r="C39" s="730" t="s">
        <v>1233</v>
      </c>
      <c r="D39" s="730" t="s">
        <v>1234</v>
      </c>
      <c r="E39" s="730" t="s">
        <v>1235</v>
      </c>
      <c r="F39" s="734">
        <v>2</v>
      </c>
      <c r="G39" s="734">
        <v>1496</v>
      </c>
      <c r="H39" s="748">
        <v>1</v>
      </c>
      <c r="I39" s="734"/>
      <c r="J39" s="734"/>
      <c r="K39" s="748">
        <v>0</v>
      </c>
      <c r="L39" s="734">
        <v>2</v>
      </c>
      <c r="M39" s="735">
        <v>1496</v>
      </c>
    </row>
    <row r="40" spans="1:13" ht="14.45" customHeight="1" x14ac:dyDescent="0.2">
      <c r="A40" s="729" t="s">
        <v>581</v>
      </c>
      <c r="B40" s="730" t="s">
        <v>1236</v>
      </c>
      <c r="C40" s="730" t="s">
        <v>1237</v>
      </c>
      <c r="D40" s="730" t="s">
        <v>1238</v>
      </c>
      <c r="E40" s="730" t="s">
        <v>1239</v>
      </c>
      <c r="F40" s="734"/>
      <c r="G40" s="734"/>
      <c r="H40" s="748">
        <v>0</v>
      </c>
      <c r="I40" s="734">
        <v>9</v>
      </c>
      <c r="J40" s="734">
        <v>1764.18</v>
      </c>
      <c r="K40" s="748">
        <v>1</v>
      </c>
      <c r="L40" s="734">
        <v>9</v>
      </c>
      <c r="M40" s="735">
        <v>1764.18</v>
      </c>
    </row>
    <row r="41" spans="1:13" ht="14.45" customHeight="1" x14ac:dyDescent="0.2">
      <c r="A41" s="729" t="s">
        <v>581</v>
      </c>
      <c r="B41" s="730" t="s">
        <v>1240</v>
      </c>
      <c r="C41" s="730" t="s">
        <v>1241</v>
      </c>
      <c r="D41" s="730" t="s">
        <v>973</v>
      </c>
      <c r="E41" s="730" t="s">
        <v>974</v>
      </c>
      <c r="F41" s="734"/>
      <c r="G41" s="734"/>
      <c r="H41" s="748">
        <v>0</v>
      </c>
      <c r="I41" s="734">
        <v>30</v>
      </c>
      <c r="J41" s="734">
        <v>571.19999999999993</v>
      </c>
      <c r="K41" s="748">
        <v>1</v>
      </c>
      <c r="L41" s="734">
        <v>30</v>
      </c>
      <c r="M41" s="735">
        <v>571.19999999999993</v>
      </c>
    </row>
    <row r="42" spans="1:13" ht="14.45" customHeight="1" x14ac:dyDescent="0.2">
      <c r="A42" s="729" t="s">
        <v>581</v>
      </c>
      <c r="B42" s="730" t="s">
        <v>1242</v>
      </c>
      <c r="C42" s="730" t="s">
        <v>1243</v>
      </c>
      <c r="D42" s="730" t="s">
        <v>963</v>
      </c>
      <c r="E42" s="730" t="s">
        <v>964</v>
      </c>
      <c r="F42" s="734"/>
      <c r="G42" s="734"/>
      <c r="H42" s="748">
        <v>0</v>
      </c>
      <c r="I42" s="734">
        <v>6.5</v>
      </c>
      <c r="J42" s="734">
        <v>4656.3599999999997</v>
      </c>
      <c r="K42" s="748">
        <v>1</v>
      </c>
      <c r="L42" s="734">
        <v>6.5</v>
      </c>
      <c r="M42" s="735">
        <v>4656.3599999999997</v>
      </c>
    </row>
    <row r="43" spans="1:13" ht="14.45" customHeight="1" x14ac:dyDescent="0.2">
      <c r="A43" s="729" t="s">
        <v>581</v>
      </c>
      <c r="B43" s="730" t="s">
        <v>1244</v>
      </c>
      <c r="C43" s="730" t="s">
        <v>1245</v>
      </c>
      <c r="D43" s="730" t="s">
        <v>1246</v>
      </c>
      <c r="E43" s="730" t="s">
        <v>1247</v>
      </c>
      <c r="F43" s="734"/>
      <c r="G43" s="734"/>
      <c r="H43" s="748">
        <v>0</v>
      </c>
      <c r="I43" s="734">
        <v>2.4</v>
      </c>
      <c r="J43" s="734">
        <v>361.67999999999995</v>
      </c>
      <c r="K43" s="748">
        <v>1</v>
      </c>
      <c r="L43" s="734">
        <v>2.4</v>
      </c>
      <c r="M43" s="735">
        <v>361.67999999999995</v>
      </c>
    </row>
    <row r="44" spans="1:13" ht="14.45" customHeight="1" x14ac:dyDescent="0.2">
      <c r="A44" s="729" t="s">
        <v>581</v>
      </c>
      <c r="B44" s="730" t="s">
        <v>1244</v>
      </c>
      <c r="C44" s="730" t="s">
        <v>1248</v>
      </c>
      <c r="D44" s="730" t="s">
        <v>1246</v>
      </c>
      <c r="E44" s="730" t="s">
        <v>1249</v>
      </c>
      <c r="F44" s="734"/>
      <c r="G44" s="734"/>
      <c r="H44" s="748">
        <v>0</v>
      </c>
      <c r="I44" s="734">
        <v>12.1</v>
      </c>
      <c r="J44" s="734">
        <v>3194.4</v>
      </c>
      <c r="K44" s="748">
        <v>1</v>
      </c>
      <c r="L44" s="734">
        <v>12.1</v>
      </c>
      <c r="M44" s="735">
        <v>3194.4</v>
      </c>
    </row>
    <row r="45" spans="1:13" ht="14.45" customHeight="1" x14ac:dyDescent="0.2">
      <c r="A45" s="729" t="s">
        <v>581</v>
      </c>
      <c r="B45" s="730" t="s">
        <v>1250</v>
      </c>
      <c r="C45" s="730" t="s">
        <v>1251</v>
      </c>
      <c r="D45" s="730" t="s">
        <v>1252</v>
      </c>
      <c r="E45" s="730" t="s">
        <v>1253</v>
      </c>
      <c r="F45" s="734"/>
      <c r="G45" s="734"/>
      <c r="H45" s="748">
        <v>0</v>
      </c>
      <c r="I45" s="734">
        <v>5.5</v>
      </c>
      <c r="J45" s="734">
        <v>3690.5</v>
      </c>
      <c r="K45" s="748">
        <v>1</v>
      </c>
      <c r="L45" s="734">
        <v>5.5</v>
      </c>
      <c r="M45" s="735">
        <v>3690.5</v>
      </c>
    </row>
    <row r="46" spans="1:13" ht="14.45" customHeight="1" x14ac:dyDescent="0.2">
      <c r="A46" s="729" t="s">
        <v>581</v>
      </c>
      <c r="B46" s="730" t="s">
        <v>1250</v>
      </c>
      <c r="C46" s="730" t="s">
        <v>1254</v>
      </c>
      <c r="D46" s="730" t="s">
        <v>1255</v>
      </c>
      <c r="E46" s="730" t="s">
        <v>1256</v>
      </c>
      <c r="F46" s="734"/>
      <c r="G46" s="734"/>
      <c r="H46" s="748">
        <v>0</v>
      </c>
      <c r="I46" s="734">
        <v>2</v>
      </c>
      <c r="J46" s="734">
        <v>69</v>
      </c>
      <c r="K46" s="748">
        <v>1</v>
      </c>
      <c r="L46" s="734">
        <v>2</v>
      </c>
      <c r="M46" s="735">
        <v>69</v>
      </c>
    </row>
    <row r="47" spans="1:13" ht="14.45" customHeight="1" x14ac:dyDescent="0.2">
      <c r="A47" s="729" t="s">
        <v>581</v>
      </c>
      <c r="B47" s="730" t="s">
        <v>1250</v>
      </c>
      <c r="C47" s="730" t="s">
        <v>1257</v>
      </c>
      <c r="D47" s="730" t="s">
        <v>1255</v>
      </c>
      <c r="E47" s="730" t="s">
        <v>1258</v>
      </c>
      <c r="F47" s="734"/>
      <c r="G47" s="734"/>
      <c r="H47" s="748">
        <v>0</v>
      </c>
      <c r="I47" s="734">
        <v>7</v>
      </c>
      <c r="J47" s="734">
        <v>347.40999999999997</v>
      </c>
      <c r="K47" s="748">
        <v>1</v>
      </c>
      <c r="L47" s="734">
        <v>7</v>
      </c>
      <c r="M47" s="735">
        <v>347.40999999999997</v>
      </c>
    </row>
    <row r="48" spans="1:13" ht="14.45" customHeight="1" x14ac:dyDescent="0.2">
      <c r="A48" s="729" t="s">
        <v>581</v>
      </c>
      <c r="B48" s="730" t="s">
        <v>1259</v>
      </c>
      <c r="C48" s="730" t="s">
        <v>1260</v>
      </c>
      <c r="D48" s="730" t="s">
        <v>1261</v>
      </c>
      <c r="E48" s="730" t="s">
        <v>1262</v>
      </c>
      <c r="F48" s="734"/>
      <c r="G48" s="734"/>
      <c r="H48" s="748">
        <v>0</v>
      </c>
      <c r="I48" s="734">
        <v>35</v>
      </c>
      <c r="J48" s="734">
        <v>1850.8</v>
      </c>
      <c r="K48" s="748">
        <v>1</v>
      </c>
      <c r="L48" s="734">
        <v>35</v>
      </c>
      <c r="M48" s="735">
        <v>1850.8</v>
      </c>
    </row>
    <row r="49" spans="1:13" ht="14.45" customHeight="1" x14ac:dyDescent="0.2">
      <c r="A49" s="729" t="s">
        <v>581</v>
      </c>
      <c r="B49" s="730" t="s">
        <v>1263</v>
      </c>
      <c r="C49" s="730" t="s">
        <v>1264</v>
      </c>
      <c r="D49" s="730" t="s">
        <v>965</v>
      </c>
      <c r="E49" s="730" t="s">
        <v>966</v>
      </c>
      <c r="F49" s="734">
        <v>7</v>
      </c>
      <c r="G49" s="734">
        <v>1319.22</v>
      </c>
      <c r="H49" s="748">
        <v>1</v>
      </c>
      <c r="I49" s="734"/>
      <c r="J49" s="734"/>
      <c r="K49" s="748">
        <v>0</v>
      </c>
      <c r="L49" s="734">
        <v>7</v>
      </c>
      <c r="M49" s="735">
        <v>1319.22</v>
      </c>
    </row>
    <row r="50" spans="1:13" ht="14.45" customHeight="1" x14ac:dyDescent="0.2">
      <c r="A50" s="729" t="s">
        <v>581</v>
      </c>
      <c r="B50" s="730" t="s">
        <v>1265</v>
      </c>
      <c r="C50" s="730" t="s">
        <v>1266</v>
      </c>
      <c r="D50" s="730" t="s">
        <v>617</v>
      </c>
      <c r="E50" s="730" t="s">
        <v>618</v>
      </c>
      <c r="F50" s="734"/>
      <c r="G50" s="734"/>
      <c r="H50" s="748">
        <v>0</v>
      </c>
      <c r="I50" s="734">
        <v>1</v>
      </c>
      <c r="J50" s="734">
        <v>49.04</v>
      </c>
      <c r="K50" s="748">
        <v>1</v>
      </c>
      <c r="L50" s="734">
        <v>1</v>
      </c>
      <c r="M50" s="735">
        <v>49.04</v>
      </c>
    </row>
    <row r="51" spans="1:13" ht="14.45" customHeight="1" x14ac:dyDescent="0.2">
      <c r="A51" s="729" t="s">
        <v>581</v>
      </c>
      <c r="B51" s="730" t="s">
        <v>1267</v>
      </c>
      <c r="C51" s="730" t="s">
        <v>1268</v>
      </c>
      <c r="D51" s="730" t="s">
        <v>1269</v>
      </c>
      <c r="E51" s="730" t="s">
        <v>1270</v>
      </c>
      <c r="F51" s="734"/>
      <c r="G51" s="734"/>
      <c r="H51" s="748">
        <v>0</v>
      </c>
      <c r="I51" s="734">
        <v>5</v>
      </c>
      <c r="J51" s="734">
        <v>550</v>
      </c>
      <c r="K51" s="748">
        <v>1</v>
      </c>
      <c r="L51" s="734">
        <v>5</v>
      </c>
      <c r="M51" s="735">
        <v>550</v>
      </c>
    </row>
    <row r="52" spans="1:13" ht="14.45" customHeight="1" x14ac:dyDescent="0.2">
      <c r="A52" s="729" t="s">
        <v>581</v>
      </c>
      <c r="B52" s="730" t="s">
        <v>1271</v>
      </c>
      <c r="C52" s="730" t="s">
        <v>1272</v>
      </c>
      <c r="D52" s="730" t="s">
        <v>1273</v>
      </c>
      <c r="E52" s="730" t="s">
        <v>1274</v>
      </c>
      <c r="F52" s="734"/>
      <c r="G52" s="734"/>
      <c r="H52" s="748">
        <v>0</v>
      </c>
      <c r="I52" s="734">
        <v>1</v>
      </c>
      <c r="J52" s="734">
        <v>241.95</v>
      </c>
      <c r="K52" s="748">
        <v>1</v>
      </c>
      <c r="L52" s="734">
        <v>1</v>
      </c>
      <c r="M52" s="735">
        <v>241.95</v>
      </c>
    </row>
    <row r="53" spans="1:13" ht="14.45" customHeight="1" x14ac:dyDescent="0.2">
      <c r="A53" s="729" t="s">
        <v>581</v>
      </c>
      <c r="B53" s="730" t="s">
        <v>1275</v>
      </c>
      <c r="C53" s="730" t="s">
        <v>1276</v>
      </c>
      <c r="D53" s="730" t="s">
        <v>830</v>
      </c>
      <c r="E53" s="730" t="s">
        <v>833</v>
      </c>
      <c r="F53" s="734">
        <v>4</v>
      </c>
      <c r="G53" s="734">
        <v>330.13200000000001</v>
      </c>
      <c r="H53" s="748">
        <v>1</v>
      </c>
      <c r="I53" s="734"/>
      <c r="J53" s="734"/>
      <c r="K53" s="748">
        <v>0</v>
      </c>
      <c r="L53" s="734">
        <v>4</v>
      </c>
      <c r="M53" s="735">
        <v>330.13200000000001</v>
      </c>
    </row>
    <row r="54" spans="1:13" ht="14.45" customHeight="1" x14ac:dyDescent="0.2">
      <c r="A54" s="729" t="s">
        <v>581</v>
      </c>
      <c r="B54" s="730" t="s">
        <v>1275</v>
      </c>
      <c r="C54" s="730" t="s">
        <v>1277</v>
      </c>
      <c r="D54" s="730" t="s">
        <v>830</v>
      </c>
      <c r="E54" s="730" t="s">
        <v>831</v>
      </c>
      <c r="F54" s="734"/>
      <c r="G54" s="734"/>
      <c r="H54" s="748">
        <v>0</v>
      </c>
      <c r="I54" s="734">
        <v>50</v>
      </c>
      <c r="J54" s="734">
        <v>1650.5499999999997</v>
      </c>
      <c r="K54" s="748">
        <v>1</v>
      </c>
      <c r="L54" s="734">
        <v>50</v>
      </c>
      <c r="M54" s="735">
        <v>1650.5499999999997</v>
      </c>
    </row>
    <row r="55" spans="1:13" ht="14.45" customHeight="1" x14ac:dyDescent="0.2">
      <c r="A55" s="729" t="s">
        <v>581</v>
      </c>
      <c r="B55" s="730" t="s">
        <v>1275</v>
      </c>
      <c r="C55" s="730" t="s">
        <v>1278</v>
      </c>
      <c r="D55" s="730" t="s">
        <v>830</v>
      </c>
      <c r="E55" s="730" t="s">
        <v>1279</v>
      </c>
      <c r="F55" s="734"/>
      <c r="G55" s="734"/>
      <c r="H55" s="748">
        <v>0</v>
      </c>
      <c r="I55" s="734">
        <v>103</v>
      </c>
      <c r="J55" s="734">
        <v>4271.41</v>
      </c>
      <c r="K55" s="748">
        <v>1</v>
      </c>
      <c r="L55" s="734">
        <v>103</v>
      </c>
      <c r="M55" s="735">
        <v>4271.41</v>
      </c>
    </row>
    <row r="56" spans="1:13" ht="14.45" customHeight="1" x14ac:dyDescent="0.2">
      <c r="A56" s="729" t="s">
        <v>581</v>
      </c>
      <c r="B56" s="730" t="s">
        <v>1280</v>
      </c>
      <c r="C56" s="730" t="s">
        <v>1281</v>
      </c>
      <c r="D56" s="730" t="s">
        <v>1282</v>
      </c>
      <c r="E56" s="730" t="s">
        <v>1283</v>
      </c>
      <c r="F56" s="734"/>
      <c r="G56" s="734"/>
      <c r="H56" s="748">
        <v>0</v>
      </c>
      <c r="I56" s="734">
        <v>1</v>
      </c>
      <c r="J56" s="734">
        <v>58.470000000000013</v>
      </c>
      <c r="K56" s="748">
        <v>1</v>
      </c>
      <c r="L56" s="734">
        <v>1</v>
      </c>
      <c r="M56" s="735">
        <v>58.470000000000013</v>
      </c>
    </row>
    <row r="57" spans="1:13" ht="14.45" customHeight="1" x14ac:dyDescent="0.2">
      <c r="A57" s="729" t="s">
        <v>581</v>
      </c>
      <c r="B57" s="730" t="s">
        <v>1284</v>
      </c>
      <c r="C57" s="730" t="s">
        <v>1285</v>
      </c>
      <c r="D57" s="730" t="s">
        <v>1286</v>
      </c>
      <c r="E57" s="730" t="s">
        <v>1287</v>
      </c>
      <c r="F57" s="734"/>
      <c r="G57" s="734"/>
      <c r="H57" s="748">
        <v>0</v>
      </c>
      <c r="I57" s="734">
        <v>1</v>
      </c>
      <c r="J57" s="734">
        <v>126.20000000000003</v>
      </c>
      <c r="K57" s="748">
        <v>1</v>
      </c>
      <c r="L57" s="734">
        <v>1</v>
      </c>
      <c r="M57" s="735">
        <v>126.20000000000003</v>
      </c>
    </row>
    <row r="58" spans="1:13" ht="14.45" customHeight="1" x14ac:dyDescent="0.2">
      <c r="A58" s="729" t="s">
        <v>581</v>
      </c>
      <c r="B58" s="730" t="s">
        <v>1288</v>
      </c>
      <c r="C58" s="730" t="s">
        <v>1289</v>
      </c>
      <c r="D58" s="730" t="s">
        <v>1290</v>
      </c>
      <c r="E58" s="730" t="s">
        <v>1291</v>
      </c>
      <c r="F58" s="734"/>
      <c r="G58" s="734"/>
      <c r="H58" s="748">
        <v>0</v>
      </c>
      <c r="I58" s="734">
        <v>27</v>
      </c>
      <c r="J58" s="734">
        <v>247.32999999999998</v>
      </c>
      <c r="K58" s="748">
        <v>1</v>
      </c>
      <c r="L58" s="734">
        <v>27</v>
      </c>
      <c r="M58" s="735">
        <v>247.32999999999998</v>
      </c>
    </row>
    <row r="59" spans="1:13" ht="14.45" customHeight="1" x14ac:dyDescent="0.2">
      <c r="A59" s="729" t="s">
        <v>581</v>
      </c>
      <c r="B59" s="730" t="s">
        <v>1292</v>
      </c>
      <c r="C59" s="730" t="s">
        <v>1293</v>
      </c>
      <c r="D59" s="730" t="s">
        <v>917</v>
      </c>
      <c r="E59" s="730" t="s">
        <v>1294</v>
      </c>
      <c r="F59" s="734"/>
      <c r="G59" s="734"/>
      <c r="H59" s="748">
        <v>0</v>
      </c>
      <c r="I59" s="734">
        <v>21</v>
      </c>
      <c r="J59" s="734">
        <v>463.74999999999994</v>
      </c>
      <c r="K59" s="748">
        <v>1</v>
      </c>
      <c r="L59" s="734">
        <v>21</v>
      </c>
      <c r="M59" s="735">
        <v>463.74999999999994</v>
      </c>
    </row>
    <row r="60" spans="1:13" ht="14.45" customHeight="1" x14ac:dyDescent="0.2">
      <c r="A60" s="729" t="s">
        <v>581</v>
      </c>
      <c r="B60" s="730" t="s">
        <v>1292</v>
      </c>
      <c r="C60" s="730" t="s">
        <v>1295</v>
      </c>
      <c r="D60" s="730" t="s">
        <v>917</v>
      </c>
      <c r="E60" s="730" t="s">
        <v>1296</v>
      </c>
      <c r="F60" s="734"/>
      <c r="G60" s="734"/>
      <c r="H60" s="748">
        <v>0</v>
      </c>
      <c r="I60" s="734">
        <v>3</v>
      </c>
      <c r="J60" s="734">
        <v>136.47</v>
      </c>
      <c r="K60" s="748">
        <v>1</v>
      </c>
      <c r="L60" s="734">
        <v>3</v>
      </c>
      <c r="M60" s="735">
        <v>136.47</v>
      </c>
    </row>
    <row r="61" spans="1:13" ht="14.45" customHeight="1" x14ac:dyDescent="0.2">
      <c r="A61" s="729" t="s">
        <v>581</v>
      </c>
      <c r="B61" s="730" t="s">
        <v>1297</v>
      </c>
      <c r="C61" s="730" t="s">
        <v>1298</v>
      </c>
      <c r="D61" s="730" t="s">
        <v>685</v>
      </c>
      <c r="E61" s="730" t="s">
        <v>686</v>
      </c>
      <c r="F61" s="734"/>
      <c r="G61" s="734"/>
      <c r="H61" s="748">
        <v>0</v>
      </c>
      <c r="I61" s="734">
        <v>1</v>
      </c>
      <c r="J61" s="734">
        <v>197.32</v>
      </c>
      <c r="K61" s="748">
        <v>1</v>
      </c>
      <c r="L61" s="734">
        <v>1</v>
      </c>
      <c r="M61" s="735">
        <v>197.32</v>
      </c>
    </row>
    <row r="62" spans="1:13" ht="14.45" customHeight="1" x14ac:dyDescent="0.2">
      <c r="A62" s="729" t="s">
        <v>581</v>
      </c>
      <c r="B62" s="730" t="s">
        <v>1299</v>
      </c>
      <c r="C62" s="730" t="s">
        <v>1300</v>
      </c>
      <c r="D62" s="730" t="s">
        <v>1301</v>
      </c>
      <c r="E62" s="730" t="s">
        <v>646</v>
      </c>
      <c r="F62" s="734">
        <v>1</v>
      </c>
      <c r="G62" s="734">
        <v>69.78</v>
      </c>
      <c r="H62" s="748">
        <v>1</v>
      </c>
      <c r="I62" s="734"/>
      <c r="J62" s="734"/>
      <c r="K62" s="748">
        <v>0</v>
      </c>
      <c r="L62" s="734">
        <v>1</v>
      </c>
      <c r="M62" s="735">
        <v>69.78</v>
      </c>
    </row>
    <row r="63" spans="1:13" ht="14.45" customHeight="1" x14ac:dyDescent="0.2">
      <c r="A63" s="729" t="s">
        <v>581</v>
      </c>
      <c r="B63" s="730" t="s">
        <v>1299</v>
      </c>
      <c r="C63" s="730" t="s">
        <v>1302</v>
      </c>
      <c r="D63" s="730" t="s">
        <v>1301</v>
      </c>
      <c r="E63" s="730" t="s">
        <v>644</v>
      </c>
      <c r="F63" s="734"/>
      <c r="G63" s="734"/>
      <c r="H63" s="748">
        <v>0</v>
      </c>
      <c r="I63" s="734">
        <v>1</v>
      </c>
      <c r="J63" s="734">
        <v>95.13</v>
      </c>
      <c r="K63" s="748">
        <v>1</v>
      </c>
      <c r="L63" s="734">
        <v>1</v>
      </c>
      <c r="M63" s="735">
        <v>95.13</v>
      </c>
    </row>
    <row r="64" spans="1:13" ht="14.45" customHeight="1" x14ac:dyDescent="0.2">
      <c r="A64" s="729" t="s">
        <v>581</v>
      </c>
      <c r="B64" s="730" t="s">
        <v>1303</v>
      </c>
      <c r="C64" s="730" t="s">
        <v>1304</v>
      </c>
      <c r="D64" s="730" t="s">
        <v>621</v>
      </c>
      <c r="E64" s="730" t="s">
        <v>1305</v>
      </c>
      <c r="F64" s="734">
        <v>3</v>
      </c>
      <c r="G64" s="734">
        <v>101.19</v>
      </c>
      <c r="H64" s="748">
        <v>1</v>
      </c>
      <c r="I64" s="734"/>
      <c r="J64" s="734"/>
      <c r="K64" s="748">
        <v>0</v>
      </c>
      <c r="L64" s="734">
        <v>3</v>
      </c>
      <c r="M64" s="735">
        <v>101.19</v>
      </c>
    </row>
    <row r="65" spans="1:13" ht="14.45" customHeight="1" x14ac:dyDescent="0.2">
      <c r="A65" s="729" t="s">
        <v>581</v>
      </c>
      <c r="B65" s="730" t="s">
        <v>1303</v>
      </c>
      <c r="C65" s="730" t="s">
        <v>1306</v>
      </c>
      <c r="D65" s="730" t="s">
        <v>1307</v>
      </c>
      <c r="E65" s="730" t="s">
        <v>1305</v>
      </c>
      <c r="F65" s="734"/>
      <c r="G65" s="734"/>
      <c r="H65" s="748">
        <v>0</v>
      </c>
      <c r="I65" s="734">
        <v>3</v>
      </c>
      <c r="J65" s="734">
        <v>101.19</v>
      </c>
      <c r="K65" s="748">
        <v>1</v>
      </c>
      <c r="L65" s="734">
        <v>3</v>
      </c>
      <c r="M65" s="735">
        <v>101.19</v>
      </c>
    </row>
    <row r="66" spans="1:13" ht="14.45" customHeight="1" x14ac:dyDescent="0.2">
      <c r="A66" s="729" t="s">
        <v>581</v>
      </c>
      <c r="B66" s="730" t="s">
        <v>1308</v>
      </c>
      <c r="C66" s="730" t="s">
        <v>1309</v>
      </c>
      <c r="D66" s="730" t="s">
        <v>915</v>
      </c>
      <c r="E66" s="730" t="s">
        <v>1191</v>
      </c>
      <c r="F66" s="734"/>
      <c r="G66" s="734"/>
      <c r="H66" s="748">
        <v>0</v>
      </c>
      <c r="I66" s="734">
        <v>10</v>
      </c>
      <c r="J66" s="734">
        <v>298.01</v>
      </c>
      <c r="K66" s="748">
        <v>1</v>
      </c>
      <c r="L66" s="734">
        <v>10</v>
      </c>
      <c r="M66" s="735">
        <v>298.01</v>
      </c>
    </row>
    <row r="67" spans="1:13" ht="14.45" customHeight="1" x14ac:dyDescent="0.2">
      <c r="A67" s="729" t="s">
        <v>581</v>
      </c>
      <c r="B67" s="730" t="s">
        <v>1310</v>
      </c>
      <c r="C67" s="730" t="s">
        <v>1311</v>
      </c>
      <c r="D67" s="730" t="s">
        <v>926</v>
      </c>
      <c r="E67" s="730" t="s">
        <v>1312</v>
      </c>
      <c r="F67" s="734"/>
      <c r="G67" s="734"/>
      <c r="H67" s="748">
        <v>0</v>
      </c>
      <c r="I67" s="734">
        <v>1</v>
      </c>
      <c r="J67" s="734">
        <v>194.86</v>
      </c>
      <c r="K67" s="748">
        <v>1</v>
      </c>
      <c r="L67" s="734">
        <v>1</v>
      </c>
      <c r="M67" s="735">
        <v>194.86</v>
      </c>
    </row>
    <row r="68" spans="1:13" ht="14.45" customHeight="1" x14ac:dyDescent="0.2">
      <c r="A68" s="729" t="s">
        <v>581</v>
      </c>
      <c r="B68" s="730" t="s">
        <v>1310</v>
      </c>
      <c r="C68" s="730" t="s">
        <v>1313</v>
      </c>
      <c r="D68" s="730" t="s">
        <v>921</v>
      </c>
      <c r="E68" s="730" t="s">
        <v>922</v>
      </c>
      <c r="F68" s="734"/>
      <c r="G68" s="734"/>
      <c r="H68" s="748">
        <v>0</v>
      </c>
      <c r="I68" s="734">
        <v>1</v>
      </c>
      <c r="J68" s="734">
        <v>163.81</v>
      </c>
      <c r="K68" s="748">
        <v>1</v>
      </c>
      <c r="L68" s="734">
        <v>1</v>
      </c>
      <c r="M68" s="735">
        <v>163.81</v>
      </c>
    </row>
    <row r="69" spans="1:13" ht="14.45" customHeight="1" x14ac:dyDescent="0.2">
      <c r="A69" s="729" t="s">
        <v>581</v>
      </c>
      <c r="B69" s="730" t="s">
        <v>1310</v>
      </c>
      <c r="C69" s="730" t="s">
        <v>1314</v>
      </c>
      <c r="D69" s="730" t="s">
        <v>1315</v>
      </c>
      <c r="E69" s="730" t="s">
        <v>925</v>
      </c>
      <c r="F69" s="734"/>
      <c r="G69" s="734"/>
      <c r="H69" s="748">
        <v>0</v>
      </c>
      <c r="I69" s="734">
        <v>2</v>
      </c>
      <c r="J69" s="734">
        <v>366.3</v>
      </c>
      <c r="K69" s="748">
        <v>1</v>
      </c>
      <c r="L69" s="734">
        <v>2</v>
      </c>
      <c r="M69" s="735">
        <v>366.3</v>
      </c>
    </row>
    <row r="70" spans="1:13" ht="14.45" customHeight="1" x14ac:dyDescent="0.2">
      <c r="A70" s="729" t="s">
        <v>586</v>
      </c>
      <c r="B70" s="730" t="s">
        <v>1211</v>
      </c>
      <c r="C70" s="730" t="s">
        <v>1316</v>
      </c>
      <c r="D70" s="730" t="s">
        <v>985</v>
      </c>
      <c r="E70" s="730" t="s">
        <v>1317</v>
      </c>
      <c r="F70" s="734"/>
      <c r="G70" s="734"/>
      <c r="H70" s="748">
        <v>0</v>
      </c>
      <c r="I70" s="734">
        <v>26</v>
      </c>
      <c r="J70" s="734">
        <v>966.78</v>
      </c>
      <c r="K70" s="748">
        <v>1</v>
      </c>
      <c r="L70" s="734">
        <v>26</v>
      </c>
      <c r="M70" s="735">
        <v>966.78</v>
      </c>
    </row>
    <row r="71" spans="1:13" ht="14.45" customHeight="1" x14ac:dyDescent="0.2">
      <c r="A71" s="729" t="s">
        <v>589</v>
      </c>
      <c r="B71" s="730" t="s">
        <v>1136</v>
      </c>
      <c r="C71" s="730" t="s">
        <v>1137</v>
      </c>
      <c r="D71" s="730" t="s">
        <v>1138</v>
      </c>
      <c r="E71" s="730" t="s">
        <v>1139</v>
      </c>
      <c r="F71" s="734"/>
      <c r="G71" s="734"/>
      <c r="H71" s="748">
        <v>0</v>
      </c>
      <c r="I71" s="734">
        <v>110</v>
      </c>
      <c r="J71" s="734">
        <v>1818.17</v>
      </c>
      <c r="K71" s="748">
        <v>1</v>
      </c>
      <c r="L71" s="734">
        <v>110</v>
      </c>
      <c r="M71" s="735">
        <v>1818.17</v>
      </c>
    </row>
    <row r="72" spans="1:13" ht="14.45" customHeight="1" x14ac:dyDescent="0.2">
      <c r="A72" s="729" t="s">
        <v>589</v>
      </c>
      <c r="B72" s="730" t="s">
        <v>1136</v>
      </c>
      <c r="C72" s="730" t="s">
        <v>1318</v>
      </c>
      <c r="D72" s="730" t="s">
        <v>1138</v>
      </c>
      <c r="E72" s="730" t="s">
        <v>1319</v>
      </c>
      <c r="F72" s="734"/>
      <c r="G72" s="734"/>
      <c r="H72" s="748">
        <v>0</v>
      </c>
      <c r="I72" s="734">
        <v>2</v>
      </c>
      <c r="J72" s="734">
        <v>24.64</v>
      </c>
      <c r="K72" s="748">
        <v>1</v>
      </c>
      <c r="L72" s="734">
        <v>2</v>
      </c>
      <c r="M72" s="735">
        <v>24.64</v>
      </c>
    </row>
    <row r="73" spans="1:13" ht="14.45" customHeight="1" x14ac:dyDescent="0.2">
      <c r="A73" s="729" t="s">
        <v>589</v>
      </c>
      <c r="B73" s="730" t="s">
        <v>1320</v>
      </c>
      <c r="C73" s="730" t="s">
        <v>1321</v>
      </c>
      <c r="D73" s="730" t="s">
        <v>1322</v>
      </c>
      <c r="E73" s="730" t="s">
        <v>1323</v>
      </c>
      <c r="F73" s="734"/>
      <c r="G73" s="734"/>
      <c r="H73" s="748">
        <v>0</v>
      </c>
      <c r="I73" s="734">
        <v>1</v>
      </c>
      <c r="J73" s="734">
        <v>273.90000000000003</v>
      </c>
      <c r="K73" s="748">
        <v>1</v>
      </c>
      <c r="L73" s="734">
        <v>1</v>
      </c>
      <c r="M73" s="735">
        <v>273.90000000000003</v>
      </c>
    </row>
    <row r="74" spans="1:13" ht="14.45" customHeight="1" x14ac:dyDescent="0.2">
      <c r="A74" s="729" t="s">
        <v>589</v>
      </c>
      <c r="B74" s="730" t="s">
        <v>1142</v>
      </c>
      <c r="C74" s="730" t="s">
        <v>1143</v>
      </c>
      <c r="D74" s="730" t="s">
        <v>689</v>
      </c>
      <c r="E74" s="730" t="s">
        <v>690</v>
      </c>
      <c r="F74" s="734">
        <v>1</v>
      </c>
      <c r="G74" s="734">
        <v>132.35</v>
      </c>
      <c r="H74" s="748">
        <v>1</v>
      </c>
      <c r="I74" s="734"/>
      <c r="J74" s="734"/>
      <c r="K74" s="748">
        <v>0</v>
      </c>
      <c r="L74" s="734">
        <v>1</v>
      </c>
      <c r="M74" s="735">
        <v>132.35</v>
      </c>
    </row>
    <row r="75" spans="1:13" ht="14.45" customHeight="1" x14ac:dyDescent="0.2">
      <c r="A75" s="729" t="s">
        <v>589</v>
      </c>
      <c r="B75" s="730" t="s">
        <v>1152</v>
      </c>
      <c r="C75" s="730" t="s">
        <v>1153</v>
      </c>
      <c r="D75" s="730" t="s">
        <v>715</v>
      </c>
      <c r="E75" s="730" t="s">
        <v>1154</v>
      </c>
      <c r="F75" s="734"/>
      <c r="G75" s="734"/>
      <c r="H75" s="748">
        <v>0</v>
      </c>
      <c r="I75" s="734">
        <v>2</v>
      </c>
      <c r="J75" s="734">
        <v>6599.78</v>
      </c>
      <c r="K75" s="748">
        <v>1</v>
      </c>
      <c r="L75" s="734">
        <v>2</v>
      </c>
      <c r="M75" s="735">
        <v>6599.78</v>
      </c>
    </row>
    <row r="76" spans="1:13" ht="14.45" customHeight="1" x14ac:dyDescent="0.2">
      <c r="A76" s="729" t="s">
        <v>589</v>
      </c>
      <c r="B76" s="730" t="s">
        <v>1152</v>
      </c>
      <c r="C76" s="730" t="s">
        <v>1157</v>
      </c>
      <c r="D76" s="730" t="s">
        <v>717</v>
      </c>
      <c r="E76" s="730" t="s">
        <v>1158</v>
      </c>
      <c r="F76" s="734"/>
      <c r="G76" s="734"/>
      <c r="H76" s="748">
        <v>0</v>
      </c>
      <c r="I76" s="734">
        <v>9</v>
      </c>
      <c r="J76" s="734">
        <v>6490.4399999999987</v>
      </c>
      <c r="K76" s="748">
        <v>1</v>
      </c>
      <c r="L76" s="734">
        <v>9</v>
      </c>
      <c r="M76" s="735">
        <v>6490.4399999999987</v>
      </c>
    </row>
    <row r="77" spans="1:13" ht="14.45" customHeight="1" x14ac:dyDescent="0.2">
      <c r="A77" s="729" t="s">
        <v>589</v>
      </c>
      <c r="B77" s="730" t="s">
        <v>1152</v>
      </c>
      <c r="C77" s="730" t="s">
        <v>1324</v>
      </c>
      <c r="D77" s="730" t="s">
        <v>717</v>
      </c>
      <c r="E77" s="730" t="s">
        <v>1325</v>
      </c>
      <c r="F77" s="734"/>
      <c r="G77" s="734"/>
      <c r="H77" s="748">
        <v>0</v>
      </c>
      <c r="I77" s="734">
        <v>3</v>
      </c>
      <c r="J77" s="734">
        <v>871.86</v>
      </c>
      <c r="K77" s="748">
        <v>1</v>
      </c>
      <c r="L77" s="734">
        <v>3</v>
      </c>
      <c r="M77" s="735">
        <v>871.86</v>
      </c>
    </row>
    <row r="78" spans="1:13" ht="14.45" customHeight="1" x14ac:dyDescent="0.2">
      <c r="A78" s="729" t="s">
        <v>589</v>
      </c>
      <c r="B78" s="730" t="s">
        <v>1152</v>
      </c>
      <c r="C78" s="730" t="s">
        <v>1159</v>
      </c>
      <c r="D78" s="730" t="s">
        <v>717</v>
      </c>
      <c r="E78" s="730" t="s">
        <v>1160</v>
      </c>
      <c r="F78" s="734"/>
      <c r="G78" s="734"/>
      <c r="H78" s="748">
        <v>0</v>
      </c>
      <c r="I78" s="734">
        <v>10</v>
      </c>
      <c r="J78" s="734">
        <v>6242.5</v>
      </c>
      <c r="K78" s="748">
        <v>1</v>
      </c>
      <c r="L78" s="734">
        <v>10</v>
      </c>
      <c r="M78" s="735">
        <v>6242.5</v>
      </c>
    </row>
    <row r="79" spans="1:13" ht="14.45" customHeight="1" x14ac:dyDescent="0.2">
      <c r="A79" s="729" t="s">
        <v>589</v>
      </c>
      <c r="B79" s="730" t="s">
        <v>1152</v>
      </c>
      <c r="C79" s="730" t="s">
        <v>1161</v>
      </c>
      <c r="D79" s="730" t="s">
        <v>717</v>
      </c>
      <c r="E79" s="730" t="s">
        <v>1162</v>
      </c>
      <c r="F79" s="734"/>
      <c r="G79" s="734"/>
      <c r="H79" s="748">
        <v>0</v>
      </c>
      <c r="I79" s="734">
        <v>1</v>
      </c>
      <c r="J79" s="734">
        <v>913.55</v>
      </c>
      <c r="K79" s="748">
        <v>1</v>
      </c>
      <c r="L79" s="734">
        <v>1</v>
      </c>
      <c r="M79" s="735">
        <v>913.55</v>
      </c>
    </row>
    <row r="80" spans="1:13" ht="14.45" customHeight="1" x14ac:dyDescent="0.2">
      <c r="A80" s="729" t="s">
        <v>589</v>
      </c>
      <c r="B80" s="730" t="s">
        <v>1152</v>
      </c>
      <c r="C80" s="730" t="s">
        <v>1163</v>
      </c>
      <c r="D80" s="730" t="s">
        <v>717</v>
      </c>
      <c r="E80" s="730" t="s">
        <v>1164</v>
      </c>
      <c r="F80" s="734"/>
      <c r="G80" s="734"/>
      <c r="H80" s="748">
        <v>0</v>
      </c>
      <c r="I80" s="734">
        <v>6</v>
      </c>
      <c r="J80" s="734">
        <v>2453.2200000000003</v>
      </c>
      <c r="K80" s="748">
        <v>1</v>
      </c>
      <c r="L80" s="734">
        <v>6</v>
      </c>
      <c r="M80" s="735">
        <v>2453.2200000000003</v>
      </c>
    </row>
    <row r="81" spans="1:13" ht="14.45" customHeight="1" x14ac:dyDescent="0.2">
      <c r="A81" s="729" t="s">
        <v>589</v>
      </c>
      <c r="B81" s="730" t="s">
        <v>1326</v>
      </c>
      <c r="C81" s="730" t="s">
        <v>1327</v>
      </c>
      <c r="D81" s="730" t="s">
        <v>1057</v>
      </c>
      <c r="E81" s="730" t="s">
        <v>1328</v>
      </c>
      <c r="F81" s="734"/>
      <c r="G81" s="734"/>
      <c r="H81" s="748">
        <v>0</v>
      </c>
      <c r="I81" s="734">
        <v>3</v>
      </c>
      <c r="J81" s="734">
        <v>2101.71</v>
      </c>
      <c r="K81" s="748">
        <v>1</v>
      </c>
      <c r="L81" s="734">
        <v>3</v>
      </c>
      <c r="M81" s="735">
        <v>2101.71</v>
      </c>
    </row>
    <row r="82" spans="1:13" ht="14.45" customHeight="1" x14ac:dyDescent="0.2">
      <c r="A82" s="729" t="s">
        <v>589</v>
      </c>
      <c r="B82" s="730" t="s">
        <v>1326</v>
      </c>
      <c r="C82" s="730" t="s">
        <v>1329</v>
      </c>
      <c r="D82" s="730" t="s">
        <v>1057</v>
      </c>
      <c r="E82" s="730" t="s">
        <v>1330</v>
      </c>
      <c r="F82" s="734"/>
      <c r="G82" s="734"/>
      <c r="H82" s="748">
        <v>0</v>
      </c>
      <c r="I82" s="734">
        <v>1</v>
      </c>
      <c r="J82" s="734">
        <v>140.11999999999998</v>
      </c>
      <c r="K82" s="748">
        <v>1</v>
      </c>
      <c r="L82" s="734">
        <v>1</v>
      </c>
      <c r="M82" s="735">
        <v>140.11999999999998</v>
      </c>
    </row>
    <row r="83" spans="1:13" ht="14.45" customHeight="1" x14ac:dyDescent="0.2">
      <c r="A83" s="729" t="s">
        <v>589</v>
      </c>
      <c r="B83" s="730" t="s">
        <v>1169</v>
      </c>
      <c r="C83" s="730" t="s">
        <v>1331</v>
      </c>
      <c r="D83" s="730" t="s">
        <v>1171</v>
      </c>
      <c r="E83" s="730" t="s">
        <v>1332</v>
      </c>
      <c r="F83" s="734"/>
      <c r="G83" s="734"/>
      <c r="H83" s="748">
        <v>0</v>
      </c>
      <c r="I83" s="734">
        <v>1</v>
      </c>
      <c r="J83" s="734">
        <v>58.14</v>
      </c>
      <c r="K83" s="748">
        <v>1</v>
      </c>
      <c r="L83" s="734">
        <v>1</v>
      </c>
      <c r="M83" s="735">
        <v>58.14</v>
      </c>
    </row>
    <row r="84" spans="1:13" ht="14.45" customHeight="1" x14ac:dyDescent="0.2">
      <c r="A84" s="729" t="s">
        <v>589</v>
      </c>
      <c r="B84" s="730" t="s">
        <v>1178</v>
      </c>
      <c r="C84" s="730" t="s">
        <v>1333</v>
      </c>
      <c r="D84" s="730" t="s">
        <v>1180</v>
      </c>
      <c r="E84" s="730" t="s">
        <v>1018</v>
      </c>
      <c r="F84" s="734"/>
      <c r="G84" s="734"/>
      <c r="H84" s="748">
        <v>0</v>
      </c>
      <c r="I84" s="734">
        <v>3</v>
      </c>
      <c r="J84" s="734">
        <v>79.289999999999978</v>
      </c>
      <c r="K84" s="748">
        <v>1</v>
      </c>
      <c r="L84" s="734">
        <v>3</v>
      </c>
      <c r="M84" s="735">
        <v>79.289999999999978</v>
      </c>
    </row>
    <row r="85" spans="1:13" ht="14.45" customHeight="1" x14ac:dyDescent="0.2">
      <c r="A85" s="729" t="s">
        <v>589</v>
      </c>
      <c r="B85" s="730" t="s">
        <v>1178</v>
      </c>
      <c r="C85" s="730" t="s">
        <v>1179</v>
      </c>
      <c r="D85" s="730" t="s">
        <v>1180</v>
      </c>
      <c r="E85" s="730" t="s">
        <v>651</v>
      </c>
      <c r="F85" s="734"/>
      <c r="G85" s="734"/>
      <c r="H85" s="748">
        <v>0</v>
      </c>
      <c r="I85" s="734">
        <v>2</v>
      </c>
      <c r="J85" s="734">
        <v>52.219999999999985</v>
      </c>
      <c r="K85" s="748">
        <v>1</v>
      </c>
      <c r="L85" s="734">
        <v>2</v>
      </c>
      <c r="M85" s="735">
        <v>52.219999999999985</v>
      </c>
    </row>
    <row r="86" spans="1:13" ht="14.45" customHeight="1" x14ac:dyDescent="0.2">
      <c r="A86" s="729" t="s">
        <v>589</v>
      </c>
      <c r="B86" s="730" t="s">
        <v>1181</v>
      </c>
      <c r="C86" s="730" t="s">
        <v>1334</v>
      </c>
      <c r="D86" s="730" t="s">
        <v>1183</v>
      </c>
      <c r="E86" s="730" t="s">
        <v>1335</v>
      </c>
      <c r="F86" s="734"/>
      <c r="G86" s="734"/>
      <c r="H86" s="748">
        <v>0</v>
      </c>
      <c r="I86" s="734">
        <v>2</v>
      </c>
      <c r="J86" s="734">
        <v>30.14</v>
      </c>
      <c r="K86" s="748">
        <v>1</v>
      </c>
      <c r="L86" s="734">
        <v>2</v>
      </c>
      <c r="M86" s="735">
        <v>30.14</v>
      </c>
    </row>
    <row r="87" spans="1:13" ht="14.45" customHeight="1" x14ac:dyDescent="0.2">
      <c r="A87" s="729" t="s">
        <v>589</v>
      </c>
      <c r="B87" s="730" t="s">
        <v>1336</v>
      </c>
      <c r="C87" s="730" t="s">
        <v>1337</v>
      </c>
      <c r="D87" s="730" t="s">
        <v>1338</v>
      </c>
      <c r="E87" s="730" t="s">
        <v>1339</v>
      </c>
      <c r="F87" s="734"/>
      <c r="G87" s="734"/>
      <c r="H87" s="748">
        <v>0</v>
      </c>
      <c r="I87" s="734">
        <v>1</v>
      </c>
      <c r="J87" s="734">
        <v>32.299999999999997</v>
      </c>
      <c r="K87" s="748">
        <v>1</v>
      </c>
      <c r="L87" s="734">
        <v>1</v>
      </c>
      <c r="M87" s="735">
        <v>32.299999999999997</v>
      </c>
    </row>
    <row r="88" spans="1:13" ht="14.45" customHeight="1" x14ac:dyDescent="0.2">
      <c r="A88" s="729" t="s">
        <v>589</v>
      </c>
      <c r="B88" s="730" t="s">
        <v>1192</v>
      </c>
      <c r="C88" s="730" t="s">
        <v>1193</v>
      </c>
      <c r="D88" s="730" t="s">
        <v>1194</v>
      </c>
      <c r="E88" s="730" t="s">
        <v>1195</v>
      </c>
      <c r="F88" s="734"/>
      <c r="G88" s="734"/>
      <c r="H88" s="748">
        <v>0</v>
      </c>
      <c r="I88" s="734">
        <v>1</v>
      </c>
      <c r="J88" s="734">
        <v>15.499999999999995</v>
      </c>
      <c r="K88" s="748">
        <v>1</v>
      </c>
      <c r="L88" s="734">
        <v>1</v>
      </c>
      <c r="M88" s="735">
        <v>15.499999999999995</v>
      </c>
    </row>
    <row r="89" spans="1:13" ht="14.45" customHeight="1" x14ac:dyDescent="0.2">
      <c r="A89" s="729" t="s">
        <v>589</v>
      </c>
      <c r="B89" s="730" t="s">
        <v>1340</v>
      </c>
      <c r="C89" s="730" t="s">
        <v>1341</v>
      </c>
      <c r="D89" s="730" t="s">
        <v>1342</v>
      </c>
      <c r="E89" s="730" t="s">
        <v>1343</v>
      </c>
      <c r="F89" s="734"/>
      <c r="G89" s="734"/>
      <c r="H89" s="748">
        <v>0</v>
      </c>
      <c r="I89" s="734">
        <v>1</v>
      </c>
      <c r="J89" s="734">
        <v>254.24999999999994</v>
      </c>
      <c r="K89" s="748">
        <v>1</v>
      </c>
      <c r="L89" s="734">
        <v>1</v>
      </c>
      <c r="M89" s="735">
        <v>254.24999999999994</v>
      </c>
    </row>
    <row r="90" spans="1:13" ht="14.45" customHeight="1" x14ac:dyDescent="0.2">
      <c r="A90" s="729" t="s">
        <v>589</v>
      </c>
      <c r="B90" s="730" t="s">
        <v>1344</v>
      </c>
      <c r="C90" s="730" t="s">
        <v>1345</v>
      </c>
      <c r="D90" s="730" t="s">
        <v>1071</v>
      </c>
      <c r="E90" s="730" t="s">
        <v>1072</v>
      </c>
      <c r="F90" s="734"/>
      <c r="G90" s="734"/>
      <c r="H90" s="748">
        <v>0</v>
      </c>
      <c r="I90" s="734">
        <v>3</v>
      </c>
      <c r="J90" s="734">
        <v>193.47000000000003</v>
      </c>
      <c r="K90" s="748">
        <v>1</v>
      </c>
      <c r="L90" s="734">
        <v>3</v>
      </c>
      <c r="M90" s="735">
        <v>193.47000000000003</v>
      </c>
    </row>
    <row r="91" spans="1:13" ht="14.45" customHeight="1" x14ac:dyDescent="0.2">
      <c r="A91" s="729" t="s">
        <v>589</v>
      </c>
      <c r="B91" s="730" t="s">
        <v>1211</v>
      </c>
      <c r="C91" s="730" t="s">
        <v>1346</v>
      </c>
      <c r="D91" s="730" t="s">
        <v>862</v>
      </c>
      <c r="E91" s="730" t="s">
        <v>1347</v>
      </c>
      <c r="F91" s="734"/>
      <c r="G91" s="734"/>
      <c r="H91" s="748">
        <v>0</v>
      </c>
      <c r="I91" s="734">
        <v>4</v>
      </c>
      <c r="J91" s="734">
        <v>343.24</v>
      </c>
      <c r="K91" s="748">
        <v>1</v>
      </c>
      <c r="L91" s="734">
        <v>4</v>
      </c>
      <c r="M91" s="735">
        <v>343.24</v>
      </c>
    </row>
    <row r="92" spans="1:13" ht="14.45" customHeight="1" x14ac:dyDescent="0.2">
      <c r="A92" s="729" t="s">
        <v>589</v>
      </c>
      <c r="B92" s="730" t="s">
        <v>1214</v>
      </c>
      <c r="C92" s="730" t="s">
        <v>1215</v>
      </c>
      <c r="D92" s="730" t="s">
        <v>1216</v>
      </c>
      <c r="E92" s="730" t="s">
        <v>1217</v>
      </c>
      <c r="F92" s="734"/>
      <c r="G92" s="734"/>
      <c r="H92" s="748">
        <v>0</v>
      </c>
      <c r="I92" s="734">
        <v>1</v>
      </c>
      <c r="J92" s="734">
        <v>45.01</v>
      </c>
      <c r="K92" s="748">
        <v>1</v>
      </c>
      <c r="L92" s="734">
        <v>1</v>
      </c>
      <c r="M92" s="735">
        <v>45.01</v>
      </c>
    </row>
    <row r="93" spans="1:13" ht="14.45" customHeight="1" x14ac:dyDescent="0.2">
      <c r="A93" s="729" t="s">
        <v>589</v>
      </c>
      <c r="B93" s="730" t="s">
        <v>1214</v>
      </c>
      <c r="C93" s="730" t="s">
        <v>1348</v>
      </c>
      <c r="D93" s="730" t="s">
        <v>1034</v>
      </c>
      <c r="E93" s="730" t="s">
        <v>1035</v>
      </c>
      <c r="F93" s="734"/>
      <c r="G93" s="734"/>
      <c r="H93" s="748">
        <v>0</v>
      </c>
      <c r="I93" s="734">
        <v>1</v>
      </c>
      <c r="J93" s="734">
        <v>78.5</v>
      </c>
      <c r="K93" s="748">
        <v>1</v>
      </c>
      <c r="L93" s="734">
        <v>1</v>
      </c>
      <c r="M93" s="735">
        <v>78.5</v>
      </c>
    </row>
    <row r="94" spans="1:13" ht="14.45" customHeight="1" x14ac:dyDescent="0.2">
      <c r="A94" s="729" t="s">
        <v>589</v>
      </c>
      <c r="B94" s="730" t="s">
        <v>1220</v>
      </c>
      <c r="C94" s="730" t="s">
        <v>1221</v>
      </c>
      <c r="D94" s="730" t="s">
        <v>1222</v>
      </c>
      <c r="E94" s="730" t="s">
        <v>1223</v>
      </c>
      <c r="F94" s="734"/>
      <c r="G94" s="734"/>
      <c r="H94" s="748">
        <v>0</v>
      </c>
      <c r="I94" s="734">
        <v>1</v>
      </c>
      <c r="J94" s="734">
        <v>2237.73</v>
      </c>
      <c r="K94" s="748">
        <v>1</v>
      </c>
      <c r="L94" s="734">
        <v>1</v>
      </c>
      <c r="M94" s="735">
        <v>2237.73</v>
      </c>
    </row>
    <row r="95" spans="1:13" ht="14.45" customHeight="1" x14ac:dyDescent="0.2">
      <c r="A95" s="729" t="s">
        <v>589</v>
      </c>
      <c r="B95" s="730" t="s">
        <v>1224</v>
      </c>
      <c r="C95" s="730" t="s">
        <v>1225</v>
      </c>
      <c r="D95" s="730" t="s">
        <v>1226</v>
      </c>
      <c r="E95" s="730" t="s">
        <v>1227</v>
      </c>
      <c r="F95" s="734"/>
      <c r="G95" s="734"/>
      <c r="H95" s="748">
        <v>0</v>
      </c>
      <c r="I95" s="734">
        <v>22.3</v>
      </c>
      <c r="J95" s="734">
        <v>11746.525</v>
      </c>
      <c r="K95" s="748">
        <v>1</v>
      </c>
      <c r="L95" s="734">
        <v>22.3</v>
      </c>
      <c r="M95" s="735">
        <v>11746.525</v>
      </c>
    </row>
    <row r="96" spans="1:13" ht="14.45" customHeight="1" x14ac:dyDescent="0.2">
      <c r="A96" s="729" t="s">
        <v>589</v>
      </c>
      <c r="B96" s="730" t="s">
        <v>1228</v>
      </c>
      <c r="C96" s="730" t="s">
        <v>1229</v>
      </c>
      <c r="D96" s="730" t="s">
        <v>1230</v>
      </c>
      <c r="E96" s="730" t="s">
        <v>1231</v>
      </c>
      <c r="F96" s="734">
        <v>1.2</v>
      </c>
      <c r="G96" s="734">
        <v>490.81199999999995</v>
      </c>
      <c r="H96" s="748">
        <v>1</v>
      </c>
      <c r="I96" s="734"/>
      <c r="J96" s="734"/>
      <c r="K96" s="748">
        <v>0</v>
      </c>
      <c r="L96" s="734">
        <v>1.2</v>
      </c>
      <c r="M96" s="735">
        <v>490.81199999999995</v>
      </c>
    </row>
    <row r="97" spans="1:13" ht="14.45" customHeight="1" x14ac:dyDescent="0.2">
      <c r="A97" s="729" t="s">
        <v>589</v>
      </c>
      <c r="B97" s="730" t="s">
        <v>1232</v>
      </c>
      <c r="C97" s="730" t="s">
        <v>1233</v>
      </c>
      <c r="D97" s="730" t="s">
        <v>1234</v>
      </c>
      <c r="E97" s="730" t="s">
        <v>1235</v>
      </c>
      <c r="F97" s="734">
        <v>1.5</v>
      </c>
      <c r="G97" s="734">
        <v>1122</v>
      </c>
      <c r="H97" s="748">
        <v>1</v>
      </c>
      <c r="I97" s="734"/>
      <c r="J97" s="734"/>
      <c r="K97" s="748">
        <v>0</v>
      </c>
      <c r="L97" s="734">
        <v>1.5</v>
      </c>
      <c r="M97" s="735">
        <v>1122</v>
      </c>
    </row>
    <row r="98" spans="1:13" ht="14.45" customHeight="1" x14ac:dyDescent="0.2">
      <c r="A98" s="729" t="s">
        <v>589</v>
      </c>
      <c r="B98" s="730" t="s">
        <v>1236</v>
      </c>
      <c r="C98" s="730" t="s">
        <v>1237</v>
      </c>
      <c r="D98" s="730" t="s">
        <v>1238</v>
      </c>
      <c r="E98" s="730" t="s">
        <v>1239</v>
      </c>
      <c r="F98" s="734"/>
      <c r="G98" s="734"/>
      <c r="H98" s="748">
        <v>0</v>
      </c>
      <c r="I98" s="734">
        <v>1.2</v>
      </c>
      <c r="J98" s="734">
        <v>235.22399999999999</v>
      </c>
      <c r="K98" s="748">
        <v>1</v>
      </c>
      <c r="L98" s="734">
        <v>1.2</v>
      </c>
      <c r="M98" s="735">
        <v>235.22399999999999</v>
      </c>
    </row>
    <row r="99" spans="1:13" ht="14.45" customHeight="1" x14ac:dyDescent="0.2">
      <c r="A99" s="729" t="s">
        <v>589</v>
      </c>
      <c r="B99" s="730" t="s">
        <v>1240</v>
      </c>
      <c r="C99" s="730" t="s">
        <v>1241</v>
      </c>
      <c r="D99" s="730" t="s">
        <v>973</v>
      </c>
      <c r="E99" s="730" t="s">
        <v>974</v>
      </c>
      <c r="F99" s="734"/>
      <c r="G99" s="734"/>
      <c r="H99" s="748">
        <v>0</v>
      </c>
      <c r="I99" s="734">
        <v>10</v>
      </c>
      <c r="J99" s="734">
        <v>190.39999999999998</v>
      </c>
      <c r="K99" s="748">
        <v>1</v>
      </c>
      <c r="L99" s="734">
        <v>10</v>
      </c>
      <c r="M99" s="735">
        <v>190.39999999999998</v>
      </c>
    </row>
    <row r="100" spans="1:13" ht="14.45" customHeight="1" x14ac:dyDescent="0.2">
      <c r="A100" s="729" t="s">
        <v>589</v>
      </c>
      <c r="B100" s="730" t="s">
        <v>1242</v>
      </c>
      <c r="C100" s="730" t="s">
        <v>1243</v>
      </c>
      <c r="D100" s="730" t="s">
        <v>963</v>
      </c>
      <c r="E100" s="730" t="s">
        <v>964</v>
      </c>
      <c r="F100" s="734"/>
      <c r="G100" s="734"/>
      <c r="H100" s="748">
        <v>0</v>
      </c>
      <c r="I100" s="734">
        <v>3</v>
      </c>
      <c r="J100" s="734">
        <v>2141.7599999999998</v>
      </c>
      <c r="K100" s="748">
        <v>1</v>
      </c>
      <c r="L100" s="734">
        <v>3</v>
      </c>
      <c r="M100" s="735">
        <v>2141.7599999999998</v>
      </c>
    </row>
    <row r="101" spans="1:13" ht="14.45" customHeight="1" x14ac:dyDescent="0.2">
      <c r="A101" s="729" t="s">
        <v>589</v>
      </c>
      <c r="B101" s="730" t="s">
        <v>1244</v>
      </c>
      <c r="C101" s="730" t="s">
        <v>1248</v>
      </c>
      <c r="D101" s="730" t="s">
        <v>1246</v>
      </c>
      <c r="E101" s="730" t="s">
        <v>1249</v>
      </c>
      <c r="F101" s="734"/>
      <c r="G101" s="734"/>
      <c r="H101" s="748">
        <v>0</v>
      </c>
      <c r="I101" s="734">
        <v>2.5</v>
      </c>
      <c r="J101" s="734">
        <v>660</v>
      </c>
      <c r="K101" s="748">
        <v>1</v>
      </c>
      <c r="L101" s="734">
        <v>2.5</v>
      </c>
      <c r="M101" s="735">
        <v>660</v>
      </c>
    </row>
    <row r="102" spans="1:13" ht="14.45" customHeight="1" x14ac:dyDescent="0.2">
      <c r="A102" s="729" t="s">
        <v>589</v>
      </c>
      <c r="B102" s="730" t="s">
        <v>1250</v>
      </c>
      <c r="C102" s="730" t="s">
        <v>1251</v>
      </c>
      <c r="D102" s="730" t="s">
        <v>1252</v>
      </c>
      <c r="E102" s="730" t="s">
        <v>1253</v>
      </c>
      <c r="F102" s="734"/>
      <c r="G102" s="734"/>
      <c r="H102" s="748">
        <v>0</v>
      </c>
      <c r="I102" s="734">
        <v>2</v>
      </c>
      <c r="J102" s="734">
        <v>1342</v>
      </c>
      <c r="K102" s="748">
        <v>1</v>
      </c>
      <c r="L102" s="734">
        <v>2</v>
      </c>
      <c r="M102" s="735">
        <v>1342</v>
      </c>
    </row>
    <row r="103" spans="1:13" ht="14.45" customHeight="1" x14ac:dyDescent="0.2">
      <c r="A103" s="729" t="s">
        <v>589</v>
      </c>
      <c r="B103" s="730" t="s">
        <v>1349</v>
      </c>
      <c r="C103" s="730" t="s">
        <v>1350</v>
      </c>
      <c r="D103" s="730" t="s">
        <v>1351</v>
      </c>
      <c r="E103" s="730" t="s">
        <v>1352</v>
      </c>
      <c r="F103" s="734"/>
      <c r="G103" s="734"/>
      <c r="H103" s="748">
        <v>0</v>
      </c>
      <c r="I103" s="734">
        <v>1</v>
      </c>
      <c r="J103" s="734">
        <v>638</v>
      </c>
      <c r="K103" s="748">
        <v>1</v>
      </c>
      <c r="L103" s="734">
        <v>1</v>
      </c>
      <c r="M103" s="735">
        <v>638</v>
      </c>
    </row>
    <row r="104" spans="1:13" ht="14.45" customHeight="1" x14ac:dyDescent="0.2">
      <c r="A104" s="729" t="s">
        <v>589</v>
      </c>
      <c r="B104" s="730" t="s">
        <v>1267</v>
      </c>
      <c r="C104" s="730" t="s">
        <v>1268</v>
      </c>
      <c r="D104" s="730" t="s">
        <v>1269</v>
      </c>
      <c r="E104" s="730" t="s">
        <v>1270</v>
      </c>
      <c r="F104" s="734"/>
      <c r="G104" s="734"/>
      <c r="H104" s="748">
        <v>0</v>
      </c>
      <c r="I104" s="734">
        <v>6</v>
      </c>
      <c r="J104" s="734">
        <v>660</v>
      </c>
      <c r="K104" s="748">
        <v>1</v>
      </c>
      <c r="L104" s="734">
        <v>6</v>
      </c>
      <c r="M104" s="735">
        <v>660</v>
      </c>
    </row>
    <row r="105" spans="1:13" ht="14.45" customHeight="1" x14ac:dyDescent="0.2">
      <c r="A105" s="729" t="s">
        <v>589</v>
      </c>
      <c r="B105" s="730" t="s">
        <v>1275</v>
      </c>
      <c r="C105" s="730" t="s">
        <v>1276</v>
      </c>
      <c r="D105" s="730" t="s">
        <v>830</v>
      </c>
      <c r="E105" s="730" t="s">
        <v>833</v>
      </c>
      <c r="F105" s="734">
        <v>1</v>
      </c>
      <c r="G105" s="734">
        <v>82.533000000000001</v>
      </c>
      <c r="H105" s="748">
        <v>1</v>
      </c>
      <c r="I105" s="734"/>
      <c r="J105" s="734"/>
      <c r="K105" s="748">
        <v>0</v>
      </c>
      <c r="L105" s="734">
        <v>1</v>
      </c>
      <c r="M105" s="735">
        <v>82.533000000000001</v>
      </c>
    </row>
    <row r="106" spans="1:13" ht="14.45" customHeight="1" x14ac:dyDescent="0.2">
      <c r="A106" s="729" t="s">
        <v>589</v>
      </c>
      <c r="B106" s="730" t="s">
        <v>1275</v>
      </c>
      <c r="C106" s="730" t="s">
        <v>1277</v>
      </c>
      <c r="D106" s="730" t="s">
        <v>830</v>
      </c>
      <c r="E106" s="730" t="s">
        <v>831</v>
      </c>
      <c r="F106" s="734"/>
      <c r="G106" s="734"/>
      <c r="H106" s="748">
        <v>0</v>
      </c>
      <c r="I106" s="734">
        <v>10</v>
      </c>
      <c r="J106" s="734">
        <v>330.11</v>
      </c>
      <c r="K106" s="748">
        <v>1</v>
      </c>
      <c r="L106" s="734">
        <v>10</v>
      </c>
      <c r="M106" s="735">
        <v>330.11</v>
      </c>
    </row>
    <row r="107" spans="1:13" ht="14.45" customHeight="1" x14ac:dyDescent="0.2">
      <c r="A107" s="729" t="s">
        <v>589</v>
      </c>
      <c r="B107" s="730" t="s">
        <v>1275</v>
      </c>
      <c r="C107" s="730" t="s">
        <v>1278</v>
      </c>
      <c r="D107" s="730" t="s">
        <v>830</v>
      </c>
      <c r="E107" s="730" t="s">
        <v>1279</v>
      </c>
      <c r="F107" s="734"/>
      <c r="G107" s="734"/>
      <c r="H107" s="748">
        <v>0</v>
      </c>
      <c r="I107" s="734">
        <v>47</v>
      </c>
      <c r="J107" s="734">
        <v>1949.0899999999997</v>
      </c>
      <c r="K107" s="748">
        <v>1</v>
      </c>
      <c r="L107" s="734">
        <v>47</v>
      </c>
      <c r="M107" s="735">
        <v>1949.0899999999997</v>
      </c>
    </row>
    <row r="108" spans="1:13" ht="14.45" customHeight="1" x14ac:dyDescent="0.2">
      <c r="A108" s="729" t="s">
        <v>589</v>
      </c>
      <c r="B108" s="730" t="s">
        <v>1275</v>
      </c>
      <c r="C108" s="730" t="s">
        <v>1353</v>
      </c>
      <c r="D108" s="730" t="s">
        <v>830</v>
      </c>
      <c r="E108" s="730" t="s">
        <v>1354</v>
      </c>
      <c r="F108" s="734"/>
      <c r="G108" s="734"/>
      <c r="H108" s="748">
        <v>0</v>
      </c>
      <c r="I108" s="734">
        <v>20</v>
      </c>
      <c r="J108" s="734">
        <v>837.6</v>
      </c>
      <c r="K108" s="748">
        <v>1</v>
      </c>
      <c r="L108" s="734">
        <v>20</v>
      </c>
      <c r="M108" s="735">
        <v>837.6</v>
      </c>
    </row>
    <row r="109" spans="1:13" ht="14.45" customHeight="1" x14ac:dyDescent="0.2">
      <c r="A109" s="729" t="s">
        <v>589</v>
      </c>
      <c r="B109" s="730" t="s">
        <v>1284</v>
      </c>
      <c r="C109" s="730" t="s">
        <v>1285</v>
      </c>
      <c r="D109" s="730" t="s">
        <v>1286</v>
      </c>
      <c r="E109" s="730" t="s">
        <v>1287</v>
      </c>
      <c r="F109" s="734"/>
      <c r="G109" s="734"/>
      <c r="H109" s="748">
        <v>0</v>
      </c>
      <c r="I109" s="734">
        <v>1</v>
      </c>
      <c r="J109" s="734">
        <v>126.19999999999997</v>
      </c>
      <c r="K109" s="748">
        <v>1</v>
      </c>
      <c r="L109" s="734">
        <v>1</v>
      </c>
      <c r="M109" s="735">
        <v>126.19999999999997</v>
      </c>
    </row>
    <row r="110" spans="1:13" ht="14.45" customHeight="1" x14ac:dyDescent="0.2">
      <c r="A110" s="729" t="s">
        <v>589</v>
      </c>
      <c r="B110" s="730" t="s">
        <v>1308</v>
      </c>
      <c r="C110" s="730" t="s">
        <v>1309</v>
      </c>
      <c r="D110" s="730" t="s">
        <v>915</v>
      </c>
      <c r="E110" s="730" t="s">
        <v>1191</v>
      </c>
      <c r="F110" s="734"/>
      <c r="G110" s="734"/>
      <c r="H110" s="748">
        <v>0</v>
      </c>
      <c r="I110" s="734">
        <v>1</v>
      </c>
      <c r="J110" s="734">
        <v>29.72</v>
      </c>
      <c r="K110" s="748">
        <v>1</v>
      </c>
      <c r="L110" s="734">
        <v>1</v>
      </c>
      <c r="M110" s="735">
        <v>29.72</v>
      </c>
    </row>
    <row r="111" spans="1:13" ht="14.45" customHeight="1" x14ac:dyDescent="0.2">
      <c r="A111" s="729" t="s">
        <v>589</v>
      </c>
      <c r="B111" s="730" t="s">
        <v>1310</v>
      </c>
      <c r="C111" s="730" t="s">
        <v>1311</v>
      </c>
      <c r="D111" s="730" t="s">
        <v>926</v>
      </c>
      <c r="E111" s="730" t="s">
        <v>1312</v>
      </c>
      <c r="F111" s="734"/>
      <c r="G111" s="734"/>
      <c r="H111" s="748">
        <v>0</v>
      </c>
      <c r="I111" s="734">
        <v>1</v>
      </c>
      <c r="J111" s="734">
        <v>194.85999999999996</v>
      </c>
      <c r="K111" s="748">
        <v>1</v>
      </c>
      <c r="L111" s="734">
        <v>1</v>
      </c>
      <c r="M111" s="735">
        <v>194.85999999999996</v>
      </c>
    </row>
    <row r="112" spans="1:13" ht="14.45" customHeight="1" x14ac:dyDescent="0.2">
      <c r="A112" s="729" t="s">
        <v>589</v>
      </c>
      <c r="B112" s="730" t="s">
        <v>1310</v>
      </c>
      <c r="C112" s="730" t="s">
        <v>1355</v>
      </c>
      <c r="D112" s="730" t="s">
        <v>1082</v>
      </c>
      <c r="E112" s="730" t="s">
        <v>922</v>
      </c>
      <c r="F112" s="734"/>
      <c r="G112" s="734"/>
      <c r="H112" s="748">
        <v>0</v>
      </c>
      <c r="I112" s="734">
        <v>2</v>
      </c>
      <c r="J112" s="734">
        <v>250.72</v>
      </c>
      <c r="K112" s="748">
        <v>1</v>
      </c>
      <c r="L112" s="734">
        <v>2</v>
      </c>
      <c r="M112" s="735">
        <v>250.72</v>
      </c>
    </row>
    <row r="113" spans="1:13" ht="14.45" customHeight="1" thickBot="1" x14ac:dyDescent="0.25">
      <c r="A113" s="736" t="s">
        <v>589</v>
      </c>
      <c r="B113" s="737" t="s">
        <v>1310</v>
      </c>
      <c r="C113" s="737" t="s">
        <v>1356</v>
      </c>
      <c r="D113" s="737" t="s">
        <v>1081</v>
      </c>
      <c r="E113" s="737" t="s">
        <v>922</v>
      </c>
      <c r="F113" s="741"/>
      <c r="G113" s="741"/>
      <c r="H113" s="749">
        <v>0</v>
      </c>
      <c r="I113" s="741">
        <v>1</v>
      </c>
      <c r="J113" s="741">
        <v>125.35999999999999</v>
      </c>
      <c r="K113" s="749">
        <v>1</v>
      </c>
      <c r="L113" s="741">
        <v>1</v>
      </c>
      <c r="M113" s="742">
        <v>125.35999999999999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393FB56-31FB-41D1-A739-8947DB8175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608</v>
      </c>
      <c r="C3" s="395">
        <f>SUM(C6:C1048576)</f>
        <v>393</v>
      </c>
      <c r="D3" s="395">
        <f>SUM(D6:D1048576)</f>
        <v>422</v>
      </c>
      <c r="E3" s="396">
        <f>SUM(E6:E1048576)</f>
        <v>0</v>
      </c>
      <c r="F3" s="393">
        <f>IF(SUM($B3:$E3)=0,"",B3/SUM($B3:$E3))</f>
        <v>0.42726633872101194</v>
      </c>
      <c r="G3" s="391">
        <f t="shared" ref="G3:I3" si="0">IF(SUM($B3:$E3)=0,"",C3/SUM($B3:$E3))</f>
        <v>0.27617709065354884</v>
      </c>
      <c r="H3" s="391">
        <f t="shared" si="0"/>
        <v>0.29655657062543922</v>
      </c>
      <c r="I3" s="392">
        <f t="shared" si="0"/>
        <v>0</v>
      </c>
      <c r="J3" s="395">
        <f>SUM(J6:J1048576)</f>
        <v>132</v>
      </c>
      <c r="K3" s="395">
        <f>SUM(K6:K1048576)</f>
        <v>207</v>
      </c>
      <c r="L3" s="395">
        <f>SUM(L6:L1048576)</f>
        <v>422</v>
      </c>
      <c r="M3" s="396">
        <f>SUM(M6:M1048576)</f>
        <v>0</v>
      </c>
      <c r="N3" s="393">
        <f>IF(SUM($J3:$M3)=0,"",J3/SUM($J3:$M3))</f>
        <v>0.17345597897503284</v>
      </c>
      <c r="O3" s="391">
        <f t="shared" ref="O3:Q3" si="1">IF(SUM($J3:$M3)=0,"",K3/SUM($J3:$M3))</f>
        <v>0.27201051248357422</v>
      </c>
      <c r="P3" s="391">
        <f t="shared" si="1"/>
        <v>0.55453350854139294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1358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1086</v>
      </c>
      <c r="B7" s="780">
        <v>322</v>
      </c>
      <c r="C7" s="734">
        <v>249</v>
      </c>
      <c r="D7" s="734">
        <v>307</v>
      </c>
      <c r="E7" s="735"/>
      <c r="F7" s="777">
        <v>0.36674259681093396</v>
      </c>
      <c r="G7" s="748">
        <v>0.28359908883826879</v>
      </c>
      <c r="H7" s="748">
        <v>0.34965831435079725</v>
      </c>
      <c r="I7" s="783">
        <v>0</v>
      </c>
      <c r="J7" s="780">
        <v>57</v>
      </c>
      <c r="K7" s="734">
        <v>119</v>
      </c>
      <c r="L7" s="734">
        <v>307</v>
      </c>
      <c r="M7" s="735"/>
      <c r="N7" s="777">
        <v>0.11801242236024845</v>
      </c>
      <c r="O7" s="748">
        <v>0.24637681159420291</v>
      </c>
      <c r="P7" s="748">
        <v>0.63561076604554867</v>
      </c>
      <c r="Q7" s="771">
        <v>0</v>
      </c>
    </row>
    <row r="8" spans="1:17" ht="14.45" customHeight="1" x14ac:dyDescent="0.2">
      <c r="A8" s="774" t="s">
        <v>1085</v>
      </c>
      <c r="B8" s="780">
        <v>56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17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1087</v>
      </c>
      <c r="B9" s="780">
        <v>230</v>
      </c>
      <c r="C9" s="734">
        <v>143</v>
      </c>
      <c r="D9" s="734">
        <v>115</v>
      </c>
      <c r="E9" s="735"/>
      <c r="F9" s="777">
        <v>0.47131147540983609</v>
      </c>
      <c r="G9" s="748">
        <v>0.29303278688524592</v>
      </c>
      <c r="H9" s="748">
        <v>0.23565573770491804</v>
      </c>
      <c r="I9" s="783">
        <v>0</v>
      </c>
      <c r="J9" s="780">
        <v>58</v>
      </c>
      <c r="K9" s="734">
        <v>87</v>
      </c>
      <c r="L9" s="734">
        <v>115</v>
      </c>
      <c r="M9" s="735"/>
      <c r="N9" s="777">
        <v>0.22307692307692309</v>
      </c>
      <c r="O9" s="748">
        <v>0.33461538461538459</v>
      </c>
      <c r="P9" s="748">
        <v>0.44230769230769229</v>
      </c>
      <c r="Q9" s="771">
        <v>0</v>
      </c>
    </row>
    <row r="10" spans="1:17" ht="14.45" customHeight="1" thickBot="1" x14ac:dyDescent="0.25">
      <c r="A10" s="775" t="s">
        <v>1359</v>
      </c>
      <c r="B10" s="781"/>
      <c r="C10" s="741">
        <v>1</v>
      </c>
      <c r="D10" s="741"/>
      <c r="E10" s="742"/>
      <c r="F10" s="778">
        <v>0</v>
      </c>
      <c r="G10" s="749">
        <v>1</v>
      </c>
      <c r="H10" s="749">
        <v>0</v>
      </c>
      <c r="I10" s="784">
        <v>0</v>
      </c>
      <c r="J10" s="781"/>
      <c r="K10" s="741">
        <v>1</v>
      </c>
      <c r="L10" s="741"/>
      <c r="M10" s="742"/>
      <c r="N10" s="778">
        <v>0</v>
      </c>
      <c r="O10" s="749">
        <v>1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3D09E84-A175-4ADD-AAC9-DD79DE16FF6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1360</v>
      </c>
      <c r="C5" s="715">
        <v>877044.55</v>
      </c>
      <c r="D5" s="715">
        <v>1800</v>
      </c>
      <c r="E5" s="715">
        <v>744090.29</v>
      </c>
      <c r="F5" s="785">
        <v>0.8484064920077321</v>
      </c>
      <c r="G5" s="715">
        <v>1504</v>
      </c>
      <c r="H5" s="785">
        <v>0.83555555555555561</v>
      </c>
      <c r="I5" s="715">
        <v>132954.26</v>
      </c>
      <c r="J5" s="785">
        <v>0.1515935079922679</v>
      </c>
      <c r="K5" s="715">
        <v>296</v>
      </c>
      <c r="L5" s="785">
        <v>0.16444444444444445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1361</v>
      </c>
      <c r="C6" s="715">
        <v>564060.40999999992</v>
      </c>
      <c r="D6" s="715">
        <v>935</v>
      </c>
      <c r="E6" s="715">
        <v>459058.94999999995</v>
      </c>
      <c r="F6" s="785">
        <v>0.81384713740147097</v>
      </c>
      <c r="G6" s="715">
        <v>692</v>
      </c>
      <c r="H6" s="785">
        <v>0.74010695187165776</v>
      </c>
      <c r="I6" s="715">
        <v>105001.46000000002</v>
      </c>
      <c r="J6" s="785">
        <v>0.18615286259852917</v>
      </c>
      <c r="K6" s="715">
        <v>243</v>
      </c>
      <c r="L6" s="785">
        <v>0.25989304812834224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1362</v>
      </c>
      <c r="C7" s="715">
        <v>114</v>
      </c>
      <c r="D7" s="715">
        <v>1</v>
      </c>
      <c r="E7" s="715" t="s">
        <v>329</v>
      </c>
      <c r="F7" s="785">
        <v>0</v>
      </c>
      <c r="G7" s="715" t="s">
        <v>329</v>
      </c>
      <c r="H7" s="785">
        <v>0</v>
      </c>
      <c r="I7" s="715">
        <v>114</v>
      </c>
      <c r="J7" s="785">
        <v>1</v>
      </c>
      <c r="K7" s="715">
        <v>1</v>
      </c>
      <c r="L7" s="785">
        <v>1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1363</v>
      </c>
      <c r="C8" s="715">
        <v>312870.14000000007</v>
      </c>
      <c r="D8" s="715">
        <v>864</v>
      </c>
      <c r="E8" s="715">
        <v>285031.34000000008</v>
      </c>
      <c r="F8" s="785">
        <v>0.91102123072530994</v>
      </c>
      <c r="G8" s="715">
        <v>812</v>
      </c>
      <c r="H8" s="785">
        <v>0.93981481481481477</v>
      </c>
      <c r="I8" s="715">
        <v>27838.799999999988</v>
      </c>
      <c r="J8" s="785">
        <v>8.8978769274690075E-2</v>
      </c>
      <c r="K8" s="715">
        <v>52</v>
      </c>
      <c r="L8" s="785">
        <v>6.0185185185185182E-2</v>
      </c>
      <c r="M8" s="715" t="s">
        <v>1</v>
      </c>
      <c r="N8" s="270"/>
    </row>
    <row r="9" spans="1:14" ht="14.45" customHeight="1" x14ac:dyDescent="0.2">
      <c r="A9" s="711" t="s">
        <v>569</v>
      </c>
      <c r="B9" s="712" t="s">
        <v>3</v>
      </c>
      <c r="C9" s="715">
        <v>877044.55</v>
      </c>
      <c r="D9" s="715">
        <v>1800</v>
      </c>
      <c r="E9" s="715">
        <v>744090.29</v>
      </c>
      <c r="F9" s="785">
        <v>0.8484064920077321</v>
      </c>
      <c r="G9" s="715">
        <v>1504</v>
      </c>
      <c r="H9" s="785">
        <v>0.83555555555555561</v>
      </c>
      <c r="I9" s="715">
        <v>132954.26</v>
      </c>
      <c r="J9" s="785">
        <v>0.1515935079922679</v>
      </c>
      <c r="K9" s="715">
        <v>296</v>
      </c>
      <c r="L9" s="785">
        <v>0.16444444444444445</v>
      </c>
      <c r="M9" s="715" t="s">
        <v>580</v>
      </c>
      <c r="N9" s="270"/>
    </row>
    <row r="11" spans="1:14" ht="14.45" customHeight="1" x14ac:dyDescent="0.2">
      <c r="A11" s="711">
        <v>31</v>
      </c>
      <c r="B11" s="712" t="s">
        <v>1360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1364</v>
      </c>
      <c r="B12" s="712" t="s">
        <v>1361</v>
      </c>
      <c r="C12" s="715">
        <v>4451.5300000000007</v>
      </c>
      <c r="D12" s="715">
        <v>5</v>
      </c>
      <c r="E12" s="715">
        <v>2208.9900000000002</v>
      </c>
      <c r="F12" s="785">
        <v>0.49623163271953685</v>
      </c>
      <c r="G12" s="715">
        <v>2</v>
      </c>
      <c r="H12" s="785">
        <v>0.4</v>
      </c>
      <c r="I12" s="715">
        <v>2242.5400000000004</v>
      </c>
      <c r="J12" s="785">
        <v>0.50376836728046315</v>
      </c>
      <c r="K12" s="715">
        <v>3</v>
      </c>
      <c r="L12" s="785">
        <v>0.6</v>
      </c>
      <c r="M12" s="715" t="s">
        <v>1</v>
      </c>
      <c r="N12" s="270"/>
    </row>
    <row r="13" spans="1:14" ht="14.45" customHeight="1" x14ac:dyDescent="0.2">
      <c r="A13" s="711" t="s">
        <v>1364</v>
      </c>
      <c r="B13" s="712" t="s">
        <v>1365</v>
      </c>
      <c r="C13" s="715">
        <v>4451.5300000000007</v>
      </c>
      <c r="D13" s="715">
        <v>5</v>
      </c>
      <c r="E13" s="715">
        <v>2208.9900000000002</v>
      </c>
      <c r="F13" s="785">
        <v>0.49623163271953685</v>
      </c>
      <c r="G13" s="715">
        <v>2</v>
      </c>
      <c r="H13" s="785">
        <v>0.4</v>
      </c>
      <c r="I13" s="715">
        <v>2242.5400000000004</v>
      </c>
      <c r="J13" s="785">
        <v>0.50376836728046315</v>
      </c>
      <c r="K13" s="715">
        <v>3</v>
      </c>
      <c r="L13" s="785">
        <v>0.6</v>
      </c>
      <c r="M13" s="715" t="s">
        <v>584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585</v>
      </c>
      <c r="N14" s="270"/>
    </row>
    <row r="15" spans="1:14" ht="14.45" customHeight="1" x14ac:dyDescent="0.2">
      <c r="A15" s="711" t="s">
        <v>1366</v>
      </c>
      <c r="B15" s="712" t="s">
        <v>1361</v>
      </c>
      <c r="C15" s="715">
        <v>559608.88</v>
      </c>
      <c r="D15" s="715">
        <v>930</v>
      </c>
      <c r="E15" s="715">
        <v>456849.95999999996</v>
      </c>
      <c r="F15" s="785">
        <v>0.81637367870216782</v>
      </c>
      <c r="G15" s="715">
        <v>690</v>
      </c>
      <c r="H15" s="785">
        <v>0.74193548387096775</v>
      </c>
      <c r="I15" s="715">
        <v>102758.92000000001</v>
      </c>
      <c r="J15" s="785">
        <v>0.18362632129783218</v>
      </c>
      <c r="K15" s="715">
        <v>240</v>
      </c>
      <c r="L15" s="785">
        <v>0.25806451612903225</v>
      </c>
      <c r="M15" s="715" t="s">
        <v>1</v>
      </c>
      <c r="N15" s="270"/>
    </row>
    <row r="16" spans="1:14" ht="14.45" customHeight="1" x14ac:dyDescent="0.2">
      <c r="A16" s="711" t="s">
        <v>1366</v>
      </c>
      <c r="B16" s="712" t="s">
        <v>1362</v>
      </c>
      <c r="C16" s="715">
        <v>114</v>
      </c>
      <c r="D16" s="715">
        <v>1</v>
      </c>
      <c r="E16" s="715" t="s">
        <v>329</v>
      </c>
      <c r="F16" s="785">
        <v>0</v>
      </c>
      <c r="G16" s="715" t="s">
        <v>329</v>
      </c>
      <c r="H16" s="785">
        <v>0</v>
      </c>
      <c r="I16" s="715">
        <v>114</v>
      </c>
      <c r="J16" s="785">
        <v>1</v>
      </c>
      <c r="K16" s="715">
        <v>1</v>
      </c>
      <c r="L16" s="785">
        <v>1</v>
      </c>
      <c r="M16" s="715" t="s">
        <v>1</v>
      </c>
      <c r="N16" s="270"/>
    </row>
    <row r="17" spans="1:14" ht="14.45" customHeight="1" x14ac:dyDescent="0.2">
      <c r="A17" s="711" t="s">
        <v>1366</v>
      </c>
      <c r="B17" s="712" t="s">
        <v>1363</v>
      </c>
      <c r="C17" s="715">
        <v>312870.14000000007</v>
      </c>
      <c r="D17" s="715">
        <v>864</v>
      </c>
      <c r="E17" s="715">
        <v>285031.34000000008</v>
      </c>
      <c r="F17" s="785">
        <v>0.91102123072530994</v>
      </c>
      <c r="G17" s="715">
        <v>812</v>
      </c>
      <c r="H17" s="785">
        <v>0.93981481481481477</v>
      </c>
      <c r="I17" s="715">
        <v>27838.799999999988</v>
      </c>
      <c r="J17" s="785">
        <v>8.8978769274690075E-2</v>
      </c>
      <c r="K17" s="715">
        <v>52</v>
      </c>
      <c r="L17" s="785">
        <v>6.0185185185185182E-2</v>
      </c>
      <c r="M17" s="715" t="s">
        <v>1</v>
      </c>
      <c r="N17" s="270"/>
    </row>
    <row r="18" spans="1:14" ht="14.45" customHeight="1" x14ac:dyDescent="0.2">
      <c r="A18" s="711" t="s">
        <v>1366</v>
      </c>
      <c r="B18" s="712" t="s">
        <v>1367</v>
      </c>
      <c r="C18" s="715">
        <v>872593.02</v>
      </c>
      <c r="D18" s="715">
        <v>1795</v>
      </c>
      <c r="E18" s="715">
        <v>741881.3</v>
      </c>
      <c r="F18" s="785">
        <v>0.85020311072394328</v>
      </c>
      <c r="G18" s="715">
        <v>1502</v>
      </c>
      <c r="H18" s="785">
        <v>0.83676880222841221</v>
      </c>
      <c r="I18" s="715">
        <v>130711.72</v>
      </c>
      <c r="J18" s="785">
        <v>0.14979688927605678</v>
      </c>
      <c r="K18" s="715">
        <v>293</v>
      </c>
      <c r="L18" s="785">
        <v>0.16323119777158773</v>
      </c>
      <c r="M18" s="715" t="s">
        <v>584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585</v>
      </c>
      <c r="N19" s="270"/>
    </row>
    <row r="20" spans="1:14" ht="14.45" customHeight="1" x14ac:dyDescent="0.2">
      <c r="A20" s="711" t="s">
        <v>569</v>
      </c>
      <c r="B20" s="712" t="s">
        <v>1368</v>
      </c>
      <c r="C20" s="715">
        <v>877044.55</v>
      </c>
      <c r="D20" s="715">
        <v>1800</v>
      </c>
      <c r="E20" s="715">
        <v>744090.29</v>
      </c>
      <c r="F20" s="785">
        <v>0.8484064920077321</v>
      </c>
      <c r="G20" s="715">
        <v>1504</v>
      </c>
      <c r="H20" s="785">
        <v>0.83555555555555561</v>
      </c>
      <c r="I20" s="715">
        <v>132954.26</v>
      </c>
      <c r="J20" s="785">
        <v>0.1515935079922679</v>
      </c>
      <c r="K20" s="715">
        <v>296</v>
      </c>
      <c r="L20" s="785">
        <v>0.16444444444444445</v>
      </c>
      <c r="M20" s="715" t="s">
        <v>580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1369</v>
      </c>
    </row>
    <row r="23" spans="1:14" ht="14.45" customHeight="1" x14ac:dyDescent="0.2">
      <c r="A23" s="786" t="s">
        <v>1370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EEB97483-B1C0-4E08-99FE-85DCBBACB25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1371</v>
      </c>
      <c r="B5" s="779">
        <v>3944.17</v>
      </c>
      <c r="C5" s="723">
        <v>1</v>
      </c>
      <c r="D5" s="792">
        <v>3</v>
      </c>
      <c r="E5" s="795" t="s">
        <v>1371</v>
      </c>
      <c r="F5" s="779">
        <v>3944.17</v>
      </c>
      <c r="G5" s="747">
        <v>1</v>
      </c>
      <c r="H5" s="727">
        <v>3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1372</v>
      </c>
      <c r="B6" s="780">
        <v>132797.12000000002</v>
      </c>
      <c r="C6" s="730">
        <v>1</v>
      </c>
      <c r="D6" s="793">
        <v>319</v>
      </c>
      <c r="E6" s="796" t="s">
        <v>1372</v>
      </c>
      <c r="F6" s="780">
        <v>105059.52000000003</v>
      </c>
      <c r="G6" s="748">
        <v>0.79112800036627307</v>
      </c>
      <c r="H6" s="734">
        <v>264</v>
      </c>
      <c r="I6" s="771">
        <v>0.82758620689655171</v>
      </c>
      <c r="J6" s="799">
        <v>27737.599999999999</v>
      </c>
      <c r="K6" s="748">
        <v>0.20887199963372693</v>
      </c>
      <c r="L6" s="734">
        <v>55</v>
      </c>
      <c r="M6" s="771">
        <v>0.17241379310344829</v>
      </c>
    </row>
    <row r="7" spans="1:13" ht="14.45" customHeight="1" x14ac:dyDescent="0.2">
      <c r="A7" s="789" t="s">
        <v>1373</v>
      </c>
      <c r="B7" s="780">
        <v>7775.3900000000012</v>
      </c>
      <c r="C7" s="730">
        <v>1</v>
      </c>
      <c r="D7" s="793">
        <v>23</v>
      </c>
      <c r="E7" s="796" t="s">
        <v>1373</v>
      </c>
      <c r="F7" s="780">
        <v>3404.0800000000004</v>
      </c>
      <c r="G7" s="748">
        <v>0.43780183373438503</v>
      </c>
      <c r="H7" s="734">
        <v>18</v>
      </c>
      <c r="I7" s="771">
        <v>0.78260869565217395</v>
      </c>
      <c r="J7" s="799">
        <v>4371.3100000000004</v>
      </c>
      <c r="K7" s="748">
        <v>0.56219816626561492</v>
      </c>
      <c r="L7" s="734">
        <v>5</v>
      </c>
      <c r="M7" s="771">
        <v>0.21739130434782608</v>
      </c>
    </row>
    <row r="8" spans="1:13" ht="14.45" customHeight="1" x14ac:dyDescent="0.2">
      <c r="A8" s="789" t="s">
        <v>1374</v>
      </c>
      <c r="B8" s="780">
        <v>29775.359999999993</v>
      </c>
      <c r="C8" s="730">
        <v>1</v>
      </c>
      <c r="D8" s="793">
        <v>66</v>
      </c>
      <c r="E8" s="796" t="s">
        <v>1374</v>
      </c>
      <c r="F8" s="780">
        <v>25934.649999999994</v>
      </c>
      <c r="G8" s="748">
        <v>0.87101045965523172</v>
      </c>
      <c r="H8" s="734">
        <v>56</v>
      </c>
      <c r="I8" s="771">
        <v>0.84848484848484851</v>
      </c>
      <c r="J8" s="799">
        <v>3840.7100000000005</v>
      </c>
      <c r="K8" s="748">
        <v>0.12898954034476834</v>
      </c>
      <c r="L8" s="734">
        <v>10</v>
      </c>
      <c r="M8" s="771">
        <v>0.15151515151515152</v>
      </c>
    </row>
    <row r="9" spans="1:13" ht="14.45" customHeight="1" x14ac:dyDescent="0.2">
      <c r="A9" s="789" t="s">
        <v>1375</v>
      </c>
      <c r="B9" s="780">
        <v>1206.8399999999999</v>
      </c>
      <c r="C9" s="730">
        <v>1</v>
      </c>
      <c r="D9" s="793">
        <v>2</v>
      </c>
      <c r="E9" s="796" t="s">
        <v>1375</v>
      </c>
      <c r="F9" s="780">
        <v>1206.8399999999999</v>
      </c>
      <c r="G9" s="748">
        <v>1</v>
      </c>
      <c r="H9" s="734">
        <v>2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1376</v>
      </c>
      <c r="B10" s="780">
        <v>124959.90000000002</v>
      </c>
      <c r="C10" s="730">
        <v>1</v>
      </c>
      <c r="D10" s="793">
        <v>314</v>
      </c>
      <c r="E10" s="796" t="s">
        <v>1376</v>
      </c>
      <c r="F10" s="780">
        <v>105879.20000000003</v>
      </c>
      <c r="G10" s="748">
        <v>0.8473054155773172</v>
      </c>
      <c r="H10" s="734">
        <v>257</v>
      </c>
      <c r="I10" s="771">
        <v>0.81847133757961787</v>
      </c>
      <c r="J10" s="799">
        <v>19080.7</v>
      </c>
      <c r="K10" s="748">
        <v>0.15269458442268277</v>
      </c>
      <c r="L10" s="734">
        <v>57</v>
      </c>
      <c r="M10" s="771">
        <v>0.18152866242038215</v>
      </c>
    </row>
    <row r="11" spans="1:13" ht="14.45" customHeight="1" x14ac:dyDescent="0.2">
      <c r="A11" s="789" t="s">
        <v>1377</v>
      </c>
      <c r="B11" s="780">
        <v>3669.52</v>
      </c>
      <c r="C11" s="730">
        <v>1</v>
      </c>
      <c r="D11" s="793">
        <v>12</v>
      </c>
      <c r="E11" s="796" t="s">
        <v>1377</v>
      </c>
      <c r="F11" s="780">
        <v>3271.09</v>
      </c>
      <c r="G11" s="748">
        <v>0.89142176633456149</v>
      </c>
      <c r="H11" s="734">
        <v>9</v>
      </c>
      <c r="I11" s="771">
        <v>0.75</v>
      </c>
      <c r="J11" s="799">
        <v>398.43</v>
      </c>
      <c r="K11" s="748">
        <v>0.10857823366543853</v>
      </c>
      <c r="L11" s="734">
        <v>3</v>
      </c>
      <c r="M11" s="771">
        <v>0.25</v>
      </c>
    </row>
    <row r="12" spans="1:13" ht="14.45" customHeight="1" x14ac:dyDescent="0.2">
      <c r="A12" s="789" t="s">
        <v>1378</v>
      </c>
      <c r="B12" s="780">
        <v>144492.11000000007</v>
      </c>
      <c r="C12" s="730">
        <v>1</v>
      </c>
      <c r="D12" s="793">
        <v>301</v>
      </c>
      <c r="E12" s="796" t="s">
        <v>1378</v>
      </c>
      <c r="F12" s="780">
        <v>120560.05000000006</v>
      </c>
      <c r="G12" s="748">
        <v>0.83437116393414146</v>
      </c>
      <c r="H12" s="734">
        <v>251</v>
      </c>
      <c r="I12" s="771">
        <v>0.83388704318936879</v>
      </c>
      <c r="J12" s="799">
        <v>23932.06</v>
      </c>
      <c r="K12" s="748">
        <v>0.16562883606585846</v>
      </c>
      <c r="L12" s="734">
        <v>50</v>
      </c>
      <c r="M12" s="771">
        <v>0.16611295681063123</v>
      </c>
    </row>
    <row r="13" spans="1:13" ht="14.45" customHeight="1" x14ac:dyDescent="0.2">
      <c r="A13" s="789" t="s">
        <v>1379</v>
      </c>
      <c r="B13" s="780">
        <v>126263.79000000007</v>
      </c>
      <c r="C13" s="730">
        <v>1</v>
      </c>
      <c r="D13" s="793">
        <v>269</v>
      </c>
      <c r="E13" s="796" t="s">
        <v>1379</v>
      </c>
      <c r="F13" s="780">
        <v>111848.90000000007</v>
      </c>
      <c r="G13" s="748">
        <v>0.88583512343483439</v>
      </c>
      <c r="H13" s="734">
        <v>231</v>
      </c>
      <c r="I13" s="771">
        <v>0.85873605947955389</v>
      </c>
      <c r="J13" s="799">
        <v>14414.890000000001</v>
      </c>
      <c r="K13" s="748">
        <v>0.11416487656516562</v>
      </c>
      <c r="L13" s="734">
        <v>38</v>
      </c>
      <c r="M13" s="771">
        <v>0.14126394052044611</v>
      </c>
    </row>
    <row r="14" spans="1:13" ht="14.45" customHeight="1" x14ac:dyDescent="0.2">
      <c r="A14" s="789" t="s">
        <v>1380</v>
      </c>
      <c r="B14" s="780">
        <v>2208.9900000000002</v>
      </c>
      <c r="C14" s="730">
        <v>1</v>
      </c>
      <c r="D14" s="793">
        <v>1</v>
      </c>
      <c r="E14" s="796" t="s">
        <v>1380</v>
      </c>
      <c r="F14" s="780">
        <v>2208.9900000000002</v>
      </c>
      <c r="G14" s="748">
        <v>1</v>
      </c>
      <c r="H14" s="734">
        <v>1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1381</v>
      </c>
      <c r="B15" s="780">
        <v>440.18</v>
      </c>
      <c r="C15" s="730">
        <v>1</v>
      </c>
      <c r="D15" s="793">
        <v>2</v>
      </c>
      <c r="E15" s="796" t="s">
        <v>1381</v>
      </c>
      <c r="F15" s="780">
        <v>440.18</v>
      </c>
      <c r="G15" s="748">
        <v>1</v>
      </c>
      <c r="H15" s="734">
        <v>2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1382</v>
      </c>
      <c r="B16" s="780">
        <v>13780.689999999997</v>
      </c>
      <c r="C16" s="730">
        <v>1</v>
      </c>
      <c r="D16" s="793">
        <v>24</v>
      </c>
      <c r="E16" s="796" t="s">
        <v>1382</v>
      </c>
      <c r="F16" s="780">
        <v>13639.729999999998</v>
      </c>
      <c r="G16" s="748">
        <v>0.98977119433061778</v>
      </c>
      <c r="H16" s="734">
        <v>20</v>
      </c>
      <c r="I16" s="771">
        <v>0.83333333333333337</v>
      </c>
      <c r="J16" s="799">
        <v>140.96</v>
      </c>
      <c r="K16" s="748">
        <v>1.0228805669382305E-2</v>
      </c>
      <c r="L16" s="734">
        <v>4</v>
      </c>
      <c r="M16" s="771">
        <v>0.16666666666666666</v>
      </c>
    </row>
    <row r="17" spans="1:13" ht="14.45" customHeight="1" x14ac:dyDescent="0.2">
      <c r="A17" s="789" t="s">
        <v>1383</v>
      </c>
      <c r="B17" s="780">
        <v>25223.069999999996</v>
      </c>
      <c r="C17" s="730">
        <v>1</v>
      </c>
      <c r="D17" s="793">
        <v>57</v>
      </c>
      <c r="E17" s="796" t="s">
        <v>1383</v>
      </c>
      <c r="F17" s="780">
        <v>21114.619999999995</v>
      </c>
      <c r="G17" s="748">
        <v>0.83711538682642517</v>
      </c>
      <c r="H17" s="734">
        <v>39</v>
      </c>
      <c r="I17" s="771">
        <v>0.68421052631578949</v>
      </c>
      <c r="J17" s="799">
        <v>4108.45</v>
      </c>
      <c r="K17" s="748">
        <v>0.16288461317357483</v>
      </c>
      <c r="L17" s="734">
        <v>18</v>
      </c>
      <c r="M17" s="771">
        <v>0.31578947368421051</v>
      </c>
    </row>
    <row r="18" spans="1:13" ht="14.45" customHeight="1" x14ac:dyDescent="0.2">
      <c r="A18" s="789" t="s">
        <v>1384</v>
      </c>
      <c r="B18" s="780">
        <v>21.02</v>
      </c>
      <c r="C18" s="730">
        <v>1</v>
      </c>
      <c r="D18" s="793">
        <v>1</v>
      </c>
      <c r="E18" s="796" t="s">
        <v>1384</v>
      </c>
      <c r="F18" s="780"/>
      <c r="G18" s="748">
        <v>0</v>
      </c>
      <c r="H18" s="734"/>
      <c r="I18" s="771">
        <v>0</v>
      </c>
      <c r="J18" s="799">
        <v>21.02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1385</v>
      </c>
      <c r="B19" s="780">
        <v>32385.449999999997</v>
      </c>
      <c r="C19" s="730">
        <v>1</v>
      </c>
      <c r="D19" s="793">
        <v>55</v>
      </c>
      <c r="E19" s="796" t="s">
        <v>1385</v>
      </c>
      <c r="F19" s="780">
        <v>26284.129999999997</v>
      </c>
      <c r="G19" s="748">
        <v>0.81160305013516876</v>
      </c>
      <c r="H19" s="734">
        <v>49</v>
      </c>
      <c r="I19" s="771">
        <v>0.89090909090909087</v>
      </c>
      <c r="J19" s="799">
        <v>6101.32</v>
      </c>
      <c r="K19" s="748">
        <v>0.18839694986483127</v>
      </c>
      <c r="L19" s="734">
        <v>6</v>
      </c>
      <c r="M19" s="771">
        <v>0.10909090909090909</v>
      </c>
    </row>
    <row r="20" spans="1:13" ht="14.45" customHeight="1" x14ac:dyDescent="0.2">
      <c r="A20" s="789" t="s">
        <v>1386</v>
      </c>
      <c r="B20" s="780">
        <v>100136.37999999999</v>
      </c>
      <c r="C20" s="730">
        <v>1</v>
      </c>
      <c r="D20" s="793">
        <v>82</v>
      </c>
      <c r="E20" s="796" t="s">
        <v>1386</v>
      </c>
      <c r="F20" s="780">
        <v>87699.329999999987</v>
      </c>
      <c r="G20" s="748">
        <v>0.87579888547998241</v>
      </c>
      <c r="H20" s="734">
        <v>74</v>
      </c>
      <c r="I20" s="771">
        <v>0.90243902439024393</v>
      </c>
      <c r="J20" s="799">
        <v>12437.050000000001</v>
      </c>
      <c r="K20" s="748">
        <v>0.12420111452001763</v>
      </c>
      <c r="L20" s="734">
        <v>8</v>
      </c>
      <c r="M20" s="771">
        <v>9.7560975609756101E-2</v>
      </c>
    </row>
    <row r="21" spans="1:13" ht="14.45" customHeight="1" x14ac:dyDescent="0.2">
      <c r="A21" s="789" t="s">
        <v>1387</v>
      </c>
      <c r="B21" s="780">
        <v>63999.530000000013</v>
      </c>
      <c r="C21" s="730">
        <v>1</v>
      </c>
      <c r="D21" s="793">
        <v>108</v>
      </c>
      <c r="E21" s="796" t="s">
        <v>1387</v>
      </c>
      <c r="F21" s="780">
        <v>56438.060000000012</v>
      </c>
      <c r="G21" s="748">
        <v>0.88185116359448268</v>
      </c>
      <c r="H21" s="734">
        <v>88</v>
      </c>
      <c r="I21" s="771">
        <v>0.81481481481481477</v>
      </c>
      <c r="J21" s="799">
        <v>7561.47</v>
      </c>
      <c r="K21" s="748">
        <v>0.11814883640551734</v>
      </c>
      <c r="L21" s="734">
        <v>20</v>
      </c>
      <c r="M21" s="771">
        <v>0.18518518518518517</v>
      </c>
    </row>
    <row r="22" spans="1:13" ht="14.45" customHeight="1" x14ac:dyDescent="0.2">
      <c r="A22" s="789" t="s">
        <v>1388</v>
      </c>
      <c r="B22" s="780">
        <v>544.38</v>
      </c>
      <c r="C22" s="730">
        <v>1</v>
      </c>
      <c r="D22" s="793">
        <v>1</v>
      </c>
      <c r="E22" s="796" t="s">
        <v>1388</v>
      </c>
      <c r="F22" s="780"/>
      <c r="G22" s="748">
        <v>0</v>
      </c>
      <c r="H22" s="734"/>
      <c r="I22" s="771">
        <v>0</v>
      </c>
      <c r="J22" s="799">
        <v>544.38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1389</v>
      </c>
      <c r="B23" s="780">
        <v>23470.179999999993</v>
      </c>
      <c r="C23" s="730">
        <v>1</v>
      </c>
      <c r="D23" s="793">
        <v>63</v>
      </c>
      <c r="E23" s="796" t="s">
        <v>1389</v>
      </c>
      <c r="F23" s="780">
        <v>22095.129999999994</v>
      </c>
      <c r="G23" s="748">
        <v>0.9414128907405056</v>
      </c>
      <c r="H23" s="734">
        <v>56</v>
      </c>
      <c r="I23" s="771">
        <v>0.88888888888888884</v>
      </c>
      <c r="J23" s="799">
        <v>1375.05</v>
      </c>
      <c r="K23" s="748">
        <v>5.8587109259494403E-2</v>
      </c>
      <c r="L23" s="734">
        <v>7</v>
      </c>
      <c r="M23" s="771">
        <v>0.1111111111111111</v>
      </c>
    </row>
    <row r="24" spans="1:13" ht="14.45" customHeight="1" thickBot="1" x14ac:dyDescent="0.25">
      <c r="A24" s="790" t="s">
        <v>1390</v>
      </c>
      <c r="B24" s="781">
        <v>39950.480000000003</v>
      </c>
      <c r="C24" s="737">
        <v>1</v>
      </c>
      <c r="D24" s="794">
        <v>97</v>
      </c>
      <c r="E24" s="797" t="s">
        <v>1390</v>
      </c>
      <c r="F24" s="781">
        <v>33061.620000000003</v>
      </c>
      <c r="G24" s="749">
        <v>0.82756502550157096</v>
      </c>
      <c r="H24" s="741">
        <v>84</v>
      </c>
      <c r="I24" s="772">
        <v>0.865979381443299</v>
      </c>
      <c r="J24" s="800">
        <v>6888.8600000000006</v>
      </c>
      <c r="K24" s="749">
        <v>0.17243497449842907</v>
      </c>
      <c r="L24" s="741">
        <v>13</v>
      </c>
      <c r="M24" s="772">
        <v>0.13402061855670103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D9CF2A0-B8CA-461F-B46F-397E631313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2117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877044.5499999997</v>
      </c>
      <c r="N3" s="70">
        <f>SUBTOTAL(9,N7:N1048576)</f>
        <v>3104</v>
      </c>
      <c r="O3" s="70">
        <f>SUBTOTAL(9,O7:O1048576)</f>
        <v>1800</v>
      </c>
      <c r="P3" s="70">
        <f>SUBTOTAL(9,P7:P1048576)</f>
        <v>744090.28999999957</v>
      </c>
      <c r="Q3" s="71">
        <f>IF(M3=0,0,P3/M3)</f>
        <v>0.84840649200773188</v>
      </c>
      <c r="R3" s="70">
        <f>SUBTOTAL(9,R7:R1048576)</f>
        <v>2596</v>
      </c>
      <c r="S3" s="71">
        <f>IF(N3=0,0,R3/N3)</f>
        <v>0.83634020618556704</v>
      </c>
      <c r="T3" s="70">
        <f>SUBTOTAL(9,T7:T1048576)</f>
        <v>1504</v>
      </c>
      <c r="U3" s="72">
        <f>IF(O3=0,0,T3/O3)</f>
        <v>0.83555555555555561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1360</v>
      </c>
      <c r="C7" s="807" t="s">
        <v>1364</v>
      </c>
      <c r="D7" s="808" t="s">
        <v>2115</v>
      </c>
      <c r="E7" s="809" t="s">
        <v>1373</v>
      </c>
      <c r="F7" s="807" t="s">
        <v>1361</v>
      </c>
      <c r="G7" s="807" t="s">
        <v>1391</v>
      </c>
      <c r="H7" s="807" t="s">
        <v>606</v>
      </c>
      <c r="I7" s="807" t="s">
        <v>1159</v>
      </c>
      <c r="J7" s="807" t="s">
        <v>717</v>
      </c>
      <c r="K7" s="807" t="s">
        <v>1160</v>
      </c>
      <c r="L7" s="810">
        <v>736.33</v>
      </c>
      <c r="M7" s="810">
        <v>2208.9900000000002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31</v>
      </c>
      <c r="B8" s="822" t="s">
        <v>1360</v>
      </c>
      <c r="C8" s="822" t="s">
        <v>1364</v>
      </c>
      <c r="D8" s="823" t="s">
        <v>2115</v>
      </c>
      <c r="E8" s="824" t="s">
        <v>1373</v>
      </c>
      <c r="F8" s="822" t="s">
        <v>1361</v>
      </c>
      <c r="G8" s="822" t="s">
        <v>1392</v>
      </c>
      <c r="H8" s="822" t="s">
        <v>606</v>
      </c>
      <c r="I8" s="822" t="s">
        <v>1277</v>
      </c>
      <c r="J8" s="822" t="s">
        <v>830</v>
      </c>
      <c r="K8" s="822" t="s">
        <v>831</v>
      </c>
      <c r="L8" s="825">
        <v>0</v>
      </c>
      <c r="M8" s="825">
        <v>0</v>
      </c>
      <c r="N8" s="822">
        <v>2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31</v>
      </c>
      <c r="B9" s="822" t="s">
        <v>1360</v>
      </c>
      <c r="C9" s="822" t="s">
        <v>1364</v>
      </c>
      <c r="D9" s="823" t="s">
        <v>2115</v>
      </c>
      <c r="E9" s="824" t="s">
        <v>1378</v>
      </c>
      <c r="F9" s="822" t="s">
        <v>1361</v>
      </c>
      <c r="G9" s="822" t="s">
        <v>1392</v>
      </c>
      <c r="H9" s="822" t="s">
        <v>606</v>
      </c>
      <c r="I9" s="822" t="s">
        <v>1277</v>
      </c>
      <c r="J9" s="822" t="s">
        <v>830</v>
      </c>
      <c r="K9" s="822" t="s">
        <v>831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31</v>
      </c>
      <c r="B10" s="822" t="s">
        <v>1360</v>
      </c>
      <c r="C10" s="822" t="s">
        <v>1364</v>
      </c>
      <c r="D10" s="823" t="s">
        <v>2115</v>
      </c>
      <c r="E10" s="824" t="s">
        <v>1378</v>
      </c>
      <c r="F10" s="822" t="s">
        <v>1361</v>
      </c>
      <c r="G10" s="822" t="s">
        <v>1393</v>
      </c>
      <c r="H10" s="822" t="s">
        <v>606</v>
      </c>
      <c r="I10" s="822" t="s">
        <v>1394</v>
      </c>
      <c r="J10" s="822" t="s">
        <v>1395</v>
      </c>
      <c r="K10" s="822" t="s">
        <v>1396</v>
      </c>
      <c r="L10" s="825">
        <v>33.549999999999997</v>
      </c>
      <c r="M10" s="825">
        <v>33.549999999999997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31</v>
      </c>
      <c r="B11" s="822" t="s">
        <v>1360</v>
      </c>
      <c r="C11" s="822" t="s">
        <v>1364</v>
      </c>
      <c r="D11" s="823" t="s">
        <v>2115</v>
      </c>
      <c r="E11" s="824" t="s">
        <v>1386</v>
      </c>
      <c r="F11" s="822" t="s">
        <v>1361</v>
      </c>
      <c r="G11" s="822" t="s">
        <v>1391</v>
      </c>
      <c r="H11" s="822" t="s">
        <v>606</v>
      </c>
      <c r="I11" s="822" t="s">
        <v>1159</v>
      </c>
      <c r="J11" s="822" t="s">
        <v>717</v>
      </c>
      <c r="K11" s="822" t="s">
        <v>1160</v>
      </c>
      <c r="L11" s="825">
        <v>736.33</v>
      </c>
      <c r="M11" s="825">
        <v>2208.9900000000002</v>
      </c>
      <c r="N11" s="822">
        <v>3</v>
      </c>
      <c r="O11" s="826">
        <v>1</v>
      </c>
      <c r="P11" s="825">
        <v>2208.9900000000002</v>
      </c>
      <c r="Q11" s="827">
        <v>1</v>
      </c>
      <c r="R11" s="822">
        <v>3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31</v>
      </c>
      <c r="B12" s="822" t="s">
        <v>1360</v>
      </c>
      <c r="C12" s="822" t="s">
        <v>1366</v>
      </c>
      <c r="D12" s="823" t="s">
        <v>2116</v>
      </c>
      <c r="E12" s="824" t="s">
        <v>1371</v>
      </c>
      <c r="F12" s="822" t="s">
        <v>1361</v>
      </c>
      <c r="G12" s="822" t="s">
        <v>1397</v>
      </c>
      <c r="H12" s="822" t="s">
        <v>329</v>
      </c>
      <c r="I12" s="822" t="s">
        <v>1398</v>
      </c>
      <c r="J12" s="822" t="s">
        <v>1399</v>
      </c>
      <c r="K12" s="822" t="s">
        <v>1400</v>
      </c>
      <c r="L12" s="825">
        <v>615.15</v>
      </c>
      <c r="M12" s="825">
        <v>615.15</v>
      </c>
      <c r="N12" s="822">
        <v>1</v>
      </c>
      <c r="O12" s="826"/>
      <c r="P12" s="825">
        <v>615.15</v>
      </c>
      <c r="Q12" s="827">
        <v>1</v>
      </c>
      <c r="R12" s="822">
        <v>1</v>
      </c>
      <c r="S12" s="827">
        <v>1</v>
      </c>
      <c r="T12" s="826"/>
      <c r="U12" s="828"/>
    </row>
    <row r="13" spans="1:21" ht="14.45" customHeight="1" x14ac:dyDescent="0.2">
      <c r="A13" s="821">
        <v>31</v>
      </c>
      <c r="B13" s="822" t="s">
        <v>1360</v>
      </c>
      <c r="C13" s="822" t="s">
        <v>1366</v>
      </c>
      <c r="D13" s="823" t="s">
        <v>2116</v>
      </c>
      <c r="E13" s="824" t="s">
        <v>1371</v>
      </c>
      <c r="F13" s="822" t="s">
        <v>1361</v>
      </c>
      <c r="G13" s="822" t="s">
        <v>1401</v>
      </c>
      <c r="H13" s="822" t="s">
        <v>329</v>
      </c>
      <c r="I13" s="822" t="s">
        <v>1402</v>
      </c>
      <c r="J13" s="822" t="s">
        <v>1403</v>
      </c>
      <c r="K13" s="822" t="s">
        <v>1404</v>
      </c>
      <c r="L13" s="825">
        <v>213.49</v>
      </c>
      <c r="M13" s="825">
        <v>213.49</v>
      </c>
      <c r="N13" s="822">
        <v>1</v>
      </c>
      <c r="O13" s="826"/>
      <c r="P13" s="825">
        <v>213.49</v>
      </c>
      <c r="Q13" s="827">
        <v>1</v>
      </c>
      <c r="R13" s="822">
        <v>1</v>
      </c>
      <c r="S13" s="827">
        <v>1</v>
      </c>
      <c r="T13" s="826"/>
      <c r="U13" s="828"/>
    </row>
    <row r="14" spans="1:21" ht="14.45" customHeight="1" x14ac:dyDescent="0.2">
      <c r="A14" s="821">
        <v>31</v>
      </c>
      <c r="B14" s="822" t="s">
        <v>1360</v>
      </c>
      <c r="C14" s="822" t="s">
        <v>1366</v>
      </c>
      <c r="D14" s="823" t="s">
        <v>2116</v>
      </c>
      <c r="E14" s="824" t="s">
        <v>1371</v>
      </c>
      <c r="F14" s="822" t="s">
        <v>1361</v>
      </c>
      <c r="G14" s="822" t="s">
        <v>1405</v>
      </c>
      <c r="H14" s="822" t="s">
        <v>329</v>
      </c>
      <c r="I14" s="822" t="s">
        <v>1406</v>
      </c>
      <c r="J14" s="822" t="s">
        <v>1407</v>
      </c>
      <c r="K14" s="822" t="s">
        <v>1258</v>
      </c>
      <c r="L14" s="825">
        <v>78.33</v>
      </c>
      <c r="M14" s="825">
        <v>156.66</v>
      </c>
      <c r="N14" s="822">
        <v>2</v>
      </c>
      <c r="O14" s="826"/>
      <c r="P14" s="825">
        <v>156.66</v>
      </c>
      <c r="Q14" s="827">
        <v>1</v>
      </c>
      <c r="R14" s="822">
        <v>2</v>
      </c>
      <c r="S14" s="827">
        <v>1</v>
      </c>
      <c r="T14" s="826"/>
      <c r="U14" s="828"/>
    </row>
    <row r="15" spans="1:21" ht="14.45" customHeight="1" x14ac:dyDescent="0.2">
      <c r="A15" s="821">
        <v>31</v>
      </c>
      <c r="B15" s="822" t="s">
        <v>1360</v>
      </c>
      <c r="C15" s="822" t="s">
        <v>1366</v>
      </c>
      <c r="D15" s="823" t="s">
        <v>2116</v>
      </c>
      <c r="E15" s="824" t="s">
        <v>1371</v>
      </c>
      <c r="F15" s="822" t="s">
        <v>1361</v>
      </c>
      <c r="G15" s="822" t="s">
        <v>1408</v>
      </c>
      <c r="H15" s="822" t="s">
        <v>329</v>
      </c>
      <c r="I15" s="822" t="s">
        <v>1409</v>
      </c>
      <c r="J15" s="822" t="s">
        <v>1410</v>
      </c>
      <c r="K15" s="822" t="s">
        <v>1411</v>
      </c>
      <c r="L15" s="825">
        <v>51</v>
      </c>
      <c r="M15" s="825">
        <v>51</v>
      </c>
      <c r="N15" s="822">
        <v>1</v>
      </c>
      <c r="O15" s="826"/>
      <c r="P15" s="825">
        <v>51</v>
      </c>
      <c r="Q15" s="827">
        <v>1</v>
      </c>
      <c r="R15" s="822">
        <v>1</v>
      </c>
      <c r="S15" s="827">
        <v>1</v>
      </c>
      <c r="T15" s="826"/>
      <c r="U15" s="828"/>
    </row>
    <row r="16" spans="1:21" ht="14.45" customHeight="1" x14ac:dyDescent="0.2">
      <c r="A16" s="821">
        <v>31</v>
      </c>
      <c r="B16" s="822" t="s">
        <v>1360</v>
      </c>
      <c r="C16" s="822" t="s">
        <v>1366</v>
      </c>
      <c r="D16" s="823" t="s">
        <v>2116</v>
      </c>
      <c r="E16" s="824" t="s">
        <v>1371</v>
      </c>
      <c r="F16" s="822" t="s">
        <v>1361</v>
      </c>
      <c r="G16" s="822" t="s">
        <v>1412</v>
      </c>
      <c r="H16" s="822" t="s">
        <v>329</v>
      </c>
      <c r="I16" s="822" t="s">
        <v>1413</v>
      </c>
      <c r="J16" s="822" t="s">
        <v>668</v>
      </c>
      <c r="K16" s="822" t="s">
        <v>1414</v>
      </c>
      <c r="L16" s="825">
        <v>273.33</v>
      </c>
      <c r="M16" s="825">
        <v>273.33</v>
      </c>
      <c r="N16" s="822">
        <v>1</v>
      </c>
      <c r="O16" s="826"/>
      <c r="P16" s="825">
        <v>273.33</v>
      </c>
      <c r="Q16" s="827">
        <v>1</v>
      </c>
      <c r="R16" s="822">
        <v>1</v>
      </c>
      <c r="S16" s="827">
        <v>1</v>
      </c>
      <c r="T16" s="826"/>
      <c r="U16" s="828"/>
    </row>
    <row r="17" spans="1:21" ht="14.45" customHeight="1" x14ac:dyDescent="0.2">
      <c r="A17" s="821">
        <v>31</v>
      </c>
      <c r="B17" s="822" t="s">
        <v>1360</v>
      </c>
      <c r="C17" s="822" t="s">
        <v>1366</v>
      </c>
      <c r="D17" s="823" t="s">
        <v>2116</v>
      </c>
      <c r="E17" s="824" t="s">
        <v>1371</v>
      </c>
      <c r="F17" s="822" t="s">
        <v>1361</v>
      </c>
      <c r="G17" s="822" t="s">
        <v>1415</v>
      </c>
      <c r="H17" s="822" t="s">
        <v>329</v>
      </c>
      <c r="I17" s="822" t="s">
        <v>1416</v>
      </c>
      <c r="J17" s="822" t="s">
        <v>955</v>
      </c>
      <c r="K17" s="822" t="s">
        <v>1417</v>
      </c>
      <c r="L17" s="825">
        <v>42.14</v>
      </c>
      <c r="M17" s="825">
        <v>126.42</v>
      </c>
      <c r="N17" s="822">
        <v>3</v>
      </c>
      <c r="O17" s="826"/>
      <c r="P17" s="825">
        <v>126.42</v>
      </c>
      <c r="Q17" s="827">
        <v>1</v>
      </c>
      <c r="R17" s="822">
        <v>3</v>
      </c>
      <c r="S17" s="827">
        <v>1</v>
      </c>
      <c r="T17" s="826"/>
      <c r="U17" s="828"/>
    </row>
    <row r="18" spans="1:21" ht="14.45" customHeight="1" x14ac:dyDescent="0.2">
      <c r="A18" s="821">
        <v>31</v>
      </c>
      <c r="B18" s="822" t="s">
        <v>1360</v>
      </c>
      <c r="C18" s="822" t="s">
        <v>1366</v>
      </c>
      <c r="D18" s="823" t="s">
        <v>2116</v>
      </c>
      <c r="E18" s="824" t="s">
        <v>1371</v>
      </c>
      <c r="F18" s="822" t="s">
        <v>1361</v>
      </c>
      <c r="G18" s="822" t="s">
        <v>1418</v>
      </c>
      <c r="H18" s="822" t="s">
        <v>329</v>
      </c>
      <c r="I18" s="822" t="s">
        <v>1419</v>
      </c>
      <c r="J18" s="822" t="s">
        <v>624</v>
      </c>
      <c r="K18" s="822" t="s">
        <v>1420</v>
      </c>
      <c r="L18" s="825">
        <v>10.55</v>
      </c>
      <c r="M18" s="825">
        <v>10.55</v>
      </c>
      <c r="N18" s="822">
        <v>1</v>
      </c>
      <c r="O18" s="826"/>
      <c r="P18" s="825">
        <v>10.55</v>
      </c>
      <c r="Q18" s="827">
        <v>1</v>
      </c>
      <c r="R18" s="822">
        <v>1</v>
      </c>
      <c r="S18" s="827">
        <v>1</v>
      </c>
      <c r="T18" s="826"/>
      <c r="U18" s="828"/>
    </row>
    <row r="19" spans="1:21" ht="14.45" customHeight="1" x14ac:dyDescent="0.2">
      <c r="A19" s="821">
        <v>31</v>
      </c>
      <c r="B19" s="822" t="s">
        <v>1360</v>
      </c>
      <c r="C19" s="822" t="s">
        <v>1366</v>
      </c>
      <c r="D19" s="823" t="s">
        <v>2116</v>
      </c>
      <c r="E19" s="824" t="s">
        <v>1371</v>
      </c>
      <c r="F19" s="822" t="s">
        <v>1361</v>
      </c>
      <c r="G19" s="822" t="s">
        <v>1421</v>
      </c>
      <c r="H19" s="822" t="s">
        <v>329</v>
      </c>
      <c r="I19" s="822" t="s">
        <v>1422</v>
      </c>
      <c r="J19" s="822" t="s">
        <v>1423</v>
      </c>
      <c r="K19" s="822" t="s">
        <v>1424</v>
      </c>
      <c r="L19" s="825">
        <v>0</v>
      </c>
      <c r="M19" s="825">
        <v>0</v>
      </c>
      <c r="N19" s="822">
        <v>4</v>
      </c>
      <c r="O19" s="826"/>
      <c r="P19" s="825">
        <v>0</v>
      </c>
      <c r="Q19" s="827"/>
      <c r="R19" s="822">
        <v>4</v>
      </c>
      <c r="S19" s="827">
        <v>1</v>
      </c>
      <c r="T19" s="826"/>
      <c r="U19" s="828"/>
    </row>
    <row r="20" spans="1:21" ht="14.45" customHeight="1" x14ac:dyDescent="0.2">
      <c r="A20" s="821">
        <v>31</v>
      </c>
      <c r="B20" s="822" t="s">
        <v>1360</v>
      </c>
      <c r="C20" s="822" t="s">
        <v>1366</v>
      </c>
      <c r="D20" s="823" t="s">
        <v>2116</v>
      </c>
      <c r="E20" s="824" t="s">
        <v>1371</v>
      </c>
      <c r="F20" s="822" t="s">
        <v>1361</v>
      </c>
      <c r="G20" s="822" t="s">
        <v>1425</v>
      </c>
      <c r="H20" s="822" t="s">
        <v>329</v>
      </c>
      <c r="I20" s="822" t="s">
        <v>1426</v>
      </c>
      <c r="J20" s="822" t="s">
        <v>1427</v>
      </c>
      <c r="K20" s="822" t="s">
        <v>1428</v>
      </c>
      <c r="L20" s="825">
        <v>90.95</v>
      </c>
      <c r="M20" s="825">
        <v>90.95</v>
      </c>
      <c r="N20" s="822">
        <v>1</v>
      </c>
      <c r="O20" s="826"/>
      <c r="P20" s="825">
        <v>90.95</v>
      </c>
      <c r="Q20" s="827">
        <v>1</v>
      </c>
      <c r="R20" s="822">
        <v>1</v>
      </c>
      <c r="S20" s="827">
        <v>1</v>
      </c>
      <c r="T20" s="826"/>
      <c r="U20" s="828"/>
    </row>
    <row r="21" spans="1:21" ht="14.45" customHeight="1" x14ac:dyDescent="0.2">
      <c r="A21" s="821">
        <v>31</v>
      </c>
      <c r="B21" s="822" t="s">
        <v>1360</v>
      </c>
      <c r="C21" s="822" t="s">
        <v>1366</v>
      </c>
      <c r="D21" s="823" t="s">
        <v>2116</v>
      </c>
      <c r="E21" s="824" t="s">
        <v>1371</v>
      </c>
      <c r="F21" s="822" t="s">
        <v>1361</v>
      </c>
      <c r="G21" s="822" t="s">
        <v>1391</v>
      </c>
      <c r="H21" s="822" t="s">
        <v>606</v>
      </c>
      <c r="I21" s="822" t="s">
        <v>1159</v>
      </c>
      <c r="J21" s="822" t="s">
        <v>717</v>
      </c>
      <c r="K21" s="822" t="s">
        <v>1160</v>
      </c>
      <c r="L21" s="825">
        <v>736.33</v>
      </c>
      <c r="M21" s="825">
        <v>736.33</v>
      </c>
      <c r="N21" s="822">
        <v>1</v>
      </c>
      <c r="O21" s="826"/>
      <c r="P21" s="825">
        <v>736.33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1360</v>
      </c>
      <c r="C22" s="822" t="s">
        <v>1366</v>
      </c>
      <c r="D22" s="823" t="s">
        <v>2116</v>
      </c>
      <c r="E22" s="824" t="s">
        <v>1371</v>
      </c>
      <c r="F22" s="822" t="s">
        <v>1361</v>
      </c>
      <c r="G22" s="822" t="s">
        <v>1429</v>
      </c>
      <c r="H22" s="822" t="s">
        <v>606</v>
      </c>
      <c r="I22" s="822" t="s">
        <v>1215</v>
      </c>
      <c r="J22" s="822" t="s">
        <v>1216</v>
      </c>
      <c r="K22" s="822" t="s">
        <v>1217</v>
      </c>
      <c r="L22" s="825">
        <v>49.08</v>
      </c>
      <c r="M22" s="825">
        <v>49.08</v>
      </c>
      <c r="N22" s="822">
        <v>1</v>
      </c>
      <c r="O22" s="826"/>
      <c r="P22" s="825">
        <v>49.08</v>
      </c>
      <c r="Q22" s="827">
        <v>1</v>
      </c>
      <c r="R22" s="822">
        <v>1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1360</v>
      </c>
      <c r="C23" s="822" t="s">
        <v>1366</v>
      </c>
      <c r="D23" s="823" t="s">
        <v>2116</v>
      </c>
      <c r="E23" s="824" t="s">
        <v>1371</v>
      </c>
      <c r="F23" s="822" t="s">
        <v>1363</v>
      </c>
      <c r="G23" s="822" t="s">
        <v>1430</v>
      </c>
      <c r="H23" s="822" t="s">
        <v>329</v>
      </c>
      <c r="I23" s="822" t="s">
        <v>1431</v>
      </c>
      <c r="J23" s="822" t="s">
        <v>1432</v>
      </c>
      <c r="K23" s="822" t="s">
        <v>1433</v>
      </c>
      <c r="L23" s="825">
        <v>1500.75</v>
      </c>
      <c r="M23" s="825">
        <v>1500.75</v>
      </c>
      <c r="N23" s="822">
        <v>1</v>
      </c>
      <c r="O23" s="826">
        <v>1</v>
      </c>
      <c r="P23" s="825">
        <v>1500.75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31</v>
      </c>
      <c r="B24" s="822" t="s">
        <v>1360</v>
      </c>
      <c r="C24" s="822" t="s">
        <v>1366</v>
      </c>
      <c r="D24" s="823" t="s">
        <v>2116</v>
      </c>
      <c r="E24" s="824" t="s">
        <v>1371</v>
      </c>
      <c r="F24" s="822" t="s">
        <v>1363</v>
      </c>
      <c r="G24" s="822" t="s">
        <v>1434</v>
      </c>
      <c r="H24" s="822" t="s">
        <v>329</v>
      </c>
      <c r="I24" s="822" t="s">
        <v>1435</v>
      </c>
      <c r="J24" s="822" t="s">
        <v>1436</v>
      </c>
      <c r="K24" s="822" t="s">
        <v>1437</v>
      </c>
      <c r="L24" s="825">
        <v>60.23</v>
      </c>
      <c r="M24" s="825">
        <v>120.46</v>
      </c>
      <c r="N24" s="822">
        <v>2</v>
      </c>
      <c r="O24" s="826">
        <v>2</v>
      </c>
      <c r="P24" s="825">
        <v>120.46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31</v>
      </c>
      <c r="B25" s="822" t="s">
        <v>1360</v>
      </c>
      <c r="C25" s="822" t="s">
        <v>1366</v>
      </c>
      <c r="D25" s="823" t="s">
        <v>2116</v>
      </c>
      <c r="E25" s="824" t="s">
        <v>1372</v>
      </c>
      <c r="F25" s="822" t="s">
        <v>1361</v>
      </c>
      <c r="G25" s="822" t="s">
        <v>1397</v>
      </c>
      <c r="H25" s="822" t="s">
        <v>329</v>
      </c>
      <c r="I25" s="822" t="s">
        <v>1438</v>
      </c>
      <c r="J25" s="822" t="s">
        <v>1439</v>
      </c>
      <c r="K25" s="822" t="s">
        <v>1440</v>
      </c>
      <c r="L25" s="825">
        <v>247.17</v>
      </c>
      <c r="M25" s="825">
        <v>247.17</v>
      </c>
      <c r="N25" s="822">
        <v>1</v>
      </c>
      <c r="O25" s="826">
        <v>0.5</v>
      </c>
      <c r="P25" s="825">
        <v>247.17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31</v>
      </c>
      <c r="B26" s="822" t="s">
        <v>1360</v>
      </c>
      <c r="C26" s="822" t="s">
        <v>1366</v>
      </c>
      <c r="D26" s="823" t="s">
        <v>2116</v>
      </c>
      <c r="E26" s="824" t="s">
        <v>1372</v>
      </c>
      <c r="F26" s="822" t="s">
        <v>1361</v>
      </c>
      <c r="G26" s="822" t="s">
        <v>1441</v>
      </c>
      <c r="H26" s="822" t="s">
        <v>606</v>
      </c>
      <c r="I26" s="822" t="s">
        <v>1306</v>
      </c>
      <c r="J26" s="822" t="s">
        <v>1307</v>
      </c>
      <c r="K26" s="822" t="s">
        <v>1305</v>
      </c>
      <c r="L26" s="825">
        <v>0</v>
      </c>
      <c r="M26" s="825">
        <v>0</v>
      </c>
      <c r="N26" s="822">
        <v>1</v>
      </c>
      <c r="O26" s="826">
        <v>0.5</v>
      </c>
      <c r="P26" s="825">
        <v>0</v>
      </c>
      <c r="Q26" s="827"/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31</v>
      </c>
      <c r="B27" s="822" t="s">
        <v>1360</v>
      </c>
      <c r="C27" s="822" t="s">
        <v>1366</v>
      </c>
      <c r="D27" s="823" t="s">
        <v>2116</v>
      </c>
      <c r="E27" s="824" t="s">
        <v>1372</v>
      </c>
      <c r="F27" s="822" t="s">
        <v>1361</v>
      </c>
      <c r="G27" s="822" t="s">
        <v>1405</v>
      </c>
      <c r="H27" s="822" t="s">
        <v>329</v>
      </c>
      <c r="I27" s="822" t="s">
        <v>1406</v>
      </c>
      <c r="J27" s="822" t="s">
        <v>1407</v>
      </c>
      <c r="K27" s="822" t="s">
        <v>1258</v>
      </c>
      <c r="L27" s="825">
        <v>78.33</v>
      </c>
      <c r="M27" s="825">
        <v>234.99</v>
      </c>
      <c r="N27" s="822">
        <v>3</v>
      </c>
      <c r="O27" s="826">
        <v>1.5</v>
      </c>
      <c r="P27" s="825">
        <v>234.99</v>
      </c>
      <c r="Q27" s="827">
        <v>1</v>
      </c>
      <c r="R27" s="822">
        <v>3</v>
      </c>
      <c r="S27" s="827">
        <v>1</v>
      </c>
      <c r="T27" s="826">
        <v>1.5</v>
      </c>
      <c r="U27" s="828">
        <v>1</v>
      </c>
    </row>
    <row r="28" spans="1:21" ht="14.45" customHeight="1" x14ac:dyDescent="0.2">
      <c r="A28" s="821">
        <v>31</v>
      </c>
      <c r="B28" s="822" t="s">
        <v>1360</v>
      </c>
      <c r="C28" s="822" t="s">
        <v>1366</v>
      </c>
      <c r="D28" s="823" t="s">
        <v>2116</v>
      </c>
      <c r="E28" s="824" t="s">
        <v>1372</v>
      </c>
      <c r="F28" s="822" t="s">
        <v>1361</v>
      </c>
      <c r="G28" s="822" t="s">
        <v>1405</v>
      </c>
      <c r="H28" s="822" t="s">
        <v>329</v>
      </c>
      <c r="I28" s="822" t="s">
        <v>1442</v>
      </c>
      <c r="J28" s="822" t="s">
        <v>1407</v>
      </c>
      <c r="K28" s="822" t="s">
        <v>1258</v>
      </c>
      <c r="L28" s="825">
        <v>78.33</v>
      </c>
      <c r="M28" s="825">
        <v>234.99</v>
      </c>
      <c r="N28" s="822">
        <v>3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31</v>
      </c>
      <c r="B29" s="822" t="s">
        <v>1360</v>
      </c>
      <c r="C29" s="822" t="s">
        <v>1366</v>
      </c>
      <c r="D29" s="823" t="s">
        <v>2116</v>
      </c>
      <c r="E29" s="824" t="s">
        <v>1372</v>
      </c>
      <c r="F29" s="822" t="s">
        <v>1361</v>
      </c>
      <c r="G29" s="822" t="s">
        <v>1443</v>
      </c>
      <c r="H29" s="822" t="s">
        <v>329</v>
      </c>
      <c r="I29" s="822" t="s">
        <v>1444</v>
      </c>
      <c r="J29" s="822" t="s">
        <v>675</v>
      </c>
      <c r="K29" s="822" t="s">
        <v>676</v>
      </c>
      <c r="L29" s="825">
        <v>52.87</v>
      </c>
      <c r="M29" s="825">
        <v>581.56999999999994</v>
      </c>
      <c r="N29" s="822">
        <v>11</v>
      </c>
      <c r="O29" s="826">
        <v>10.5</v>
      </c>
      <c r="P29" s="825">
        <v>317.21999999999997</v>
      </c>
      <c r="Q29" s="827">
        <v>0.54545454545454541</v>
      </c>
      <c r="R29" s="822">
        <v>6</v>
      </c>
      <c r="S29" s="827">
        <v>0.54545454545454541</v>
      </c>
      <c r="T29" s="826">
        <v>6</v>
      </c>
      <c r="U29" s="828">
        <v>0.5714285714285714</v>
      </c>
    </row>
    <row r="30" spans="1:21" ht="14.45" customHeight="1" x14ac:dyDescent="0.2">
      <c r="A30" s="821">
        <v>31</v>
      </c>
      <c r="B30" s="822" t="s">
        <v>1360</v>
      </c>
      <c r="C30" s="822" t="s">
        <v>1366</v>
      </c>
      <c r="D30" s="823" t="s">
        <v>2116</v>
      </c>
      <c r="E30" s="824" t="s">
        <v>1372</v>
      </c>
      <c r="F30" s="822" t="s">
        <v>1361</v>
      </c>
      <c r="G30" s="822" t="s">
        <v>1443</v>
      </c>
      <c r="H30" s="822" t="s">
        <v>329</v>
      </c>
      <c r="I30" s="822" t="s">
        <v>1445</v>
      </c>
      <c r="J30" s="822" t="s">
        <v>675</v>
      </c>
      <c r="K30" s="822" t="s">
        <v>676</v>
      </c>
      <c r="L30" s="825">
        <v>52.87</v>
      </c>
      <c r="M30" s="825">
        <v>105.74</v>
      </c>
      <c r="N30" s="822">
        <v>2</v>
      </c>
      <c r="O30" s="826">
        <v>2</v>
      </c>
      <c r="P30" s="825">
        <v>105.74</v>
      </c>
      <c r="Q30" s="827">
        <v>1</v>
      </c>
      <c r="R30" s="822">
        <v>2</v>
      </c>
      <c r="S30" s="827">
        <v>1</v>
      </c>
      <c r="T30" s="826">
        <v>2</v>
      </c>
      <c r="U30" s="828">
        <v>1</v>
      </c>
    </row>
    <row r="31" spans="1:21" ht="14.45" customHeight="1" x14ac:dyDescent="0.2">
      <c r="A31" s="821">
        <v>31</v>
      </c>
      <c r="B31" s="822" t="s">
        <v>1360</v>
      </c>
      <c r="C31" s="822" t="s">
        <v>1366</v>
      </c>
      <c r="D31" s="823" t="s">
        <v>2116</v>
      </c>
      <c r="E31" s="824" t="s">
        <v>1372</v>
      </c>
      <c r="F31" s="822" t="s">
        <v>1361</v>
      </c>
      <c r="G31" s="822" t="s">
        <v>1412</v>
      </c>
      <c r="H31" s="822" t="s">
        <v>329</v>
      </c>
      <c r="I31" s="822" t="s">
        <v>1446</v>
      </c>
      <c r="J31" s="822" t="s">
        <v>668</v>
      </c>
      <c r="K31" s="822" t="s">
        <v>1447</v>
      </c>
      <c r="L31" s="825">
        <v>91.11</v>
      </c>
      <c r="M31" s="825">
        <v>91.11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31</v>
      </c>
      <c r="B32" s="822" t="s">
        <v>1360</v>
      </c>
      <c r="C32" s="822" t="s">
        <v>1366</v>
      </c>
      <c r="D32" s="823" t="s">
        <v>2116</v>
      </c>
      <c r="E32" s="824" t="s">
        <v>1372</v>
      </c>
      <c r="F32" s="822" t="s">
        <v>1361</v>
      </c>
      <c r="G32" s="822" t="s">
        <v>1448</v>
      </c>
      <c r="H32" s="822" t="s">
        <v>329</v>
      </c>
      <c r="I32" s="822" t="s">
        <v>1449</v>
      </c>
      <c r="J32" s="822" t="s">
        <v>1450</v>
      </c>
      <c r="K32" s="822" t="s">
        <v>1451</v>
      </c>
      <c r="L32" s="825">
        <v>0</v>
      </c>
      <c r="M32" s="825">
        <v>0</v>
      </c>
      <c r="N32" s="822">
        <v>2</v>
      </c>
      <c r="O32" s="826">
        <v>1.5</v>
      </c>
      <c r="P32" s="825">
        <v>0</v>
      </c>
      <c r="Q32" s="827"/>
      <c r="R32" s="822">
        <v>2</v>
      </c>
      <c r="S32" s="827">
        <v>1</v>
      </c>
      <c r="T32" s="826">
        <v>1.5</v>
      </c>
      <c r="U32" s="828">
        <v>1</v>
      </c>
    </row>
    <row r="33" spans="1:21" ht="14.45" customHeight="1" x14ac:dyDescent="0.2">
      <c r="A33" s="821">
        <v>31</v>
      </c>
      <c r="B33" s="822" t="s">
        <v>1360</v>
      </c>
      <c r="C33" s="822" t="s">
        <v>1366</v>
      </c>
      <c r="D33" s="823" t="s">
        <v>2116</v>
      </c>
      <c r="E33" s="824" t="s">
        <v>1372</v>
      </c>
      <c r="F33" s="822" t="s">
        <v>1361</v>
      </c>
      <c r="G33" s="822" t="s">
        <v>1452</v>
      </c>
      <c r="H33" s="822" t="s">
        <v>329</v>
      </c>
      <c r="I33" s="822" t="s">
        <v>1453</v>
      </c>
      <c r="J33" s="822" t="s">
        <v>1454</v>
      </c>
      <c r="K33" s="822" t="s">
        <v>1455</v>
      </c>
      <c r="L33" s="825">
        <v>0</v>
      </c>
      <c r="M33" s="825">
        <v>0</v>
      </c>
      <c r="N33" s="822">
        <v>1</v>
      </c>
      <c r="O33" s="826">
        <v>1</v>
      </c>
      <c r="P33" s="825"/>
      <c r="Q33" s="827"/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31</v>
      </c>
      <c r="B34" s="822" t="s">
        <v>1360</v>
      </c>
      <c r="C34" s="822" t="s">
        <v>1366</v>
      </c>
      <c r="D34" s="823" t="s">
        <v>2116</v>
      </c>
      <c r="E34" s="824" t="s">
        <v>1372</v>
      </c>
      <c r="F34" s="822" t="s">
        <v>1361</v>
      </c>
      <c r="G34" s="822" t="s">
        <v>1456</v>
      </c>
      <c r="H34" s="822" t="s">
        <v>329</v>
      </c>
      <c r="I34" s="822" t="s">
        <v>1457</v>
      </c>
      <c r="J34" s="822" t="s">
        <v>683</v>
      </c>
      <c r="K34" s="822" t="s">
        <v>1458</v>
      </c>
      <c r="L34" s="825">
        <v>25.53</v>
      </c>
      <c r="M34" s="825">
        <v>25.53</v>
      </c>
      <c r="N34" s="822">
        <v>1</v>
      </c>
      <c r="O34" s="826">
        <v>0.5</v>
      </c>
      <c r="P34" s="825">
        <v>25.53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31</v>
      </c>
      <c r="B35" s="822" t="s">
        <v>1360</v>
      </c>
      <c r="C35" s="822" t="s">
        <v>1366</v>
      </c>
      <c r="D35" s="823" t="s">
        <v>2116</v>
      </c>
      <c r="E35" s="824" t="s">
        <v>1372</v>
      </c>
      <c r="F35" s="822" t="s">
        <v>1361</v>
      </c>
      <c r="G35" s="822" t="s">
        <v>1459</v>
      </c>
      <c r="H35" s="822" t="s">
        <v>329</v>
      </c>
      <c r="I35" s="822" t="s">
        <v>1460</v>
      </c>
      <c r="J35" s="822" t="s">
        <v>1461</v>
      </c>
      <c r="K35" s="822" t="s">
        <v>1462</v>
      </c>
      <c r="L35" s="825">
        <v>22.79</v>
      </c>
      <c r="M35" s="825">
        <v>22.79</v>
      </c>
      <c r="N35" s="822">
        <v>1</v>
      </c>
      <c r="O35" s="826">
        <v>1</v>
      </c>
      <c r="P35" s="825">
        <v>22.79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31</v>
      </c>
      <c r="B36" s="822" t="s">
        <v>1360</v>
      </c>
      <c r="C36" s="822" t="s">
        <v>1366</v>
      </c>
      <c r="D36" s="823" t="s">
        <v>2116</v>
      </c>
      <c r="E36" s="824" t="s">
        <v>1372</v>
      </c>
      <c r="F36" s="822" t="s">
        <v>1361</v>
      </c>
      <c r="G36" s="822" t="s">
        <v>1459</v>
      </c>
      <c r="H36" s="822" t="s">
        <v>329</v>
      </c>
      <c r="I36" s="822" t="s">
        <v>1463</v>
      </c>
      <c r="J36" s="822" t="s">
        <v>1461</v>
      </c>
      <c r="K36" s="822" t="s">
        <v>1464</v>
      </c>
      <c r="L36" s="825">
        <v>114</v>
      </c>
      <c r="M36" s="825">
        <v>684</v>
      </c>
      <c r="N36" s="822">
        <v>6</v>
      </c>
      <c r="O36" s="826">
        <v>5.5</v>
      </c>
      <c r="P36" s="825">
        <v>570</v>
      </c>
      <c r="Q36" s="827">
        <v>0.83333333333333337</v>
      </c>
      <c r="R36" s="822">
        <v>5</v>
      </c>
      <c r="S36" s="827">
        <v>0.83333333333333337</v>
      </c>
      <c r="T36" s="826">
        <v>4.5</v>
      </c>
      <c r="U36" s="828">
        <v>0.81818181818181823</v>
      </c>
    </row>
    <row r="37" spans="1:21" ht="14.45" customHeight="1" x14ac:dyDescent="0.2">
      <c r="A37" s="821">
        <v>31</v>
      </c>
      <c r="B37" s="822" t="s">
        <v>1360</v>
      </c>
      <c r="C37" s="822" t="s">
        <v>1366</v>
      </c>
      <c r="D37" s="823" t="s">
        <v>2116</v>
      </c>
      <c r="E37" s="824" t="s">
        <v>1372</v>
      </c>
      <c r="F37" s="822" t="s">
        <v>1361</v>
      </c>
      <c r="G37" s="822" t="s">
        <v>1465</v>
      </c>
      <c r="H37" s="822" t="s">
        <v>329</v>
      </c>
      <c r="I37" s="822" t="s">
        <v>1466</v>
      </c>
      <c r="J37" s="822" t="s">
        <v>1467</v>
      </c>
      <c r="K37" s="822" t="s">
        <v>1468</v>
      </c>
      <c r="L37" s="825">
        <v>132.97999999999999</v>
      </c>
      <c r="M37" s="825">
        <v>664.89999999999986</v>
      </c>
      <c r="N37" s="822">
        <v>5</v>
      </c>
      <c r="O37" s="826">
        <v>1</v>
      </c>
      <c r="P37" s="825">
        <v>265.95999999999998</v>
      </c>
      <c r="Q37" s="827">
        <v>0.40000000000000008</v>
      </c>
      <c r="R37" s="822">
        <v>2</v>
      </c>
      <c r="S37" s="827">
        <v>0.4</v>
      </c>
      <c r="T37" s="826">
        <v>0.5</v>
      </c>
      <c r="U37" s="828">
        <v>0.5</v>
      </c>
    </row>
    <row r="38" spans="1:21" ht="14.45" customHeight="1" x14ac:dyDescent="0.2">
      <c r="A38" s="821">
        <v>31</v>
      </c>
      <c r="B38" s="822" t="s">
        <v>1360</v>
      </c>
      <c r="C38" s="822" t="s">
        <v>1366</v>
      </c>
      <c r="D38" s="823" t="s">
        <v>2116</v>
      </c>
      <c r="E38" s="824" t="s">
        <v>1372</v>
      </c>
      <c r="F38" s="822" t="s">
        <v>1361</v>
      </c>
      <c r="G38" s="822" t="s">
        <v>1469</v>
      </c>
      <c r="H38" s="822" t="s">
        <v>329</v>
      </c>
      <c r="I38" s="822" t="s">
        <v>1470</v>
      </c>
      <c r="J38" s="822" t="s">
        <v>1471</v>
      </c>
      <c r="K38" s="822" t="s">
        <v>1472</v>
      </c>
      <c r="L38" s="825">
        <v>100.11</v>
      </c>
      <c r="M38" s="825">
        <v>100.11</v>
      </c>
      <c r="N38" s="822">
        <v>1</v>
      </c>
      <c r="O38" s="826">
        <v>0.5</v>
      </c>
      <c r="P38" s="825">
        <v>100.11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31</v>
      </c>
      <c r="B39" s="822" t="s">
        <v>1360</v>
      </c>
      <c r="C39" s="822" t="s">
        <v>1366</v>
      </c>
      <c r="D39" s="823" t="s">
        <v>2116</v>
      </c>
      <c r="E39" s="824" t="s">
        <v>1372</v>
      </c>
      <c r="F39" s="822" t="s">
        <v>1361</v>
      </c>
      <c r="G39" s="822" t="s">
        <v>1418</v>
      </c>
      <c r="H39" s="822" t="s">
        <v>329</v>
      </c>
      <c r="I39" s="822" t="s">
        <v>1419</v>
      </c>
      <c r="J39" s="822" t="s">
        <v>624</v>
      </c>
      <c r="K39" s="822" t="s">
        <v>1420</v>
      </c>
      <c r="L39" s="825">
        <v>10.55</v>
      </c>
      <c r="M39" s="825">
        <v>10.55</v>
      </c>
      <c r="N39" s="822">
        <v>1</v>
      </c>
      <c r="O39" s="826">
        <v>0.5</v>
      </c>
      <c r="P39" s="825">
        <v>10.55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31</v>
      </c>
      <c r="B40" s="822" t="s">
        <v>1360</v>
      </c>
      <c r="C40" s="822" t="s">
        <v>1366</v>
      </c>
      <c r="D40" s="823" t="s">
        <v>2116</v>
      </c>
      <c r="E40" s="824" t="s">
        <v>1372</v>
      </c>
      <c r="F40" s="822" t="s">
        <v>1361</v>
      </c>
      <c r="G40" s="822" t="s">
        <v>1425</v>
      </c>
      <c r="H40" s="822" t="s">
        <v>329</v>
      </c>
      <c r="I40" s="822" t="s">
        <v>1426</v>
      </c>
      <c r="J40" s="822" t="s">
        <v>1427</v>
      </c>
      <c r="K40" s="822" t="s">
        <v>1428</v>
      </c>
      <c r="L40" s="825">
        <v>90.95</v>
      </c>
      <c r="M40" s="825">
        <v>90.95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31</v>
      </c>
      <c r="B41" s="822" t="s">
        <v>1360</v>
      </c>
      <c r="C41" s="822" t="s">
        <v>1366</v>
      </c>
      <c r="D41" s="823" t="s">
        <v>2116</v>
      </c>
      <c r="E41" s="824" t="s">
        <v>1372</v>
      </c>
      <c r="F41" s="822" t="s">
        <v>1361</v>
      </c>
      <c r="G41" s="822" t="s">
        <v>1391</v>
      </c>
      <c r="H41" s="822" t="s">
        <v>606</v>
      </c>
      <c r="I41" s="822" t="s">
        <v>1159</v>
      </c>
      <c r="J41" s="822" t="s">
        <v>717</v>
      </c>
      <c r="K41" s="822" t="s">
        <v>1160</v>
      </c>
      <c r="L41" s="825">
        <v>736.33</v>
      </c>
      <c r="M41" s="825">
        <v>46388.790000000008</v>
      </c>
      <c r="N41" s="822">
        <v>63</v>
      </c>
      <c r="O41" s="826">
        <v>23.5</v>
      </c>
      <c r="P41" s="825">
        <v>30189.53000000001</v>
      </c>
      <c r="Q41" s="827">
        <v>0.65079365079365092</v>
      </c>
      <c r="R41" s="822">
        <v>41</v>
      </c>
      <c r="S41" s="827">
        <v>0.65079365079365081</v>
      </c>
      <c r="T41" s="826">
        <v>15</v>
      </c>
      <c r="U41" s="828">
        <v>0.63829787234042556</v>
      </c>
    </row>
    <row r="42" spans="1:21" ht="14.45" customHeight="1" x14ac:dyDescent="0.2">
      <c r="A42" s="821">
        <v>31</v>
      </c>
      <c r="B42" s="822" t="s">
        <v>1360</v>
      </c>
      <c r="C42" s="822" t="s">
        <v>1366</v>
      </c>
      <c r="D42" s="823" t="s">
        <v>2116</v>
      </c>
      <c r="E42" s="824" t="s">
        <v>1372</v>
      </c>
      <c r="F42" s="822" t="s">
        <v>1361</v>
      </c>
      <c r="G42" s="822" t="s">
        <v>1391</v>
      </c>
      <c r="H42" s="822" t="s">
        <v>606</v>
      </c>
      <c r="I42" s="822" t="s">
        <v>1163</v>
      </c>
      <c r="J42" s="822" t="s">
        <v>717</v>
      </c>
      <c r="K42" s="822" t="s">
        <v>1164</v>
      </c>
      <c r="L42" s="825">
        <v>490.89</v>
      </c>
      <c r="M42" s="825">
        <v>6872.46</v>
      </c>
      <c r="N42" s="822">
        <v>14</v>
      </c>
      <c r="O42" s="826">
        <v>6.5</v>
      </c>
      <c r="P42" s="825">
        <v>5399.79</v>
      </c>
      <c r="Q42" s="827">
        <v>0.7857142857142857</v>
      </c>
      <c r="R42" s="822">
        <v>11</v>
      </c>
      <c r="S42" s="827">
        <v>0.7857142857142857</v>
      </c>
      <c r="T42" s="826">
        <v>4.5</v>
      </c>
      <c r="U42" s="828">
        <v>0.69230769230769229</v>
      </c>
    </row>
    <row r="43" spans="1:21" ht="14.45" customHeight="1" x14ac:dyDescent="0.2">
      <c r="A43" s="821">
        <v>31</v>
      </c>
      <c r="B43" s="822" t="s">
        <v>1360</v>
      </c>
      <c r="C43" s="822" t="s">
        <v>1366</v>
      </c>
      <c r="D43" s="823" t="s">
        <v>2116</v>
      </c>
      <c r="E43" s="824" t="s">
        <v>1372</v>
      </c>
      <c r="F43" s="822" t="s">
        <v>1361</v>
      </c>
      <c r="G43" s="822" t="s">
        <v>1391</v>
      </c>
      <c r="H43" s="822" t="s">
        <v>606</v>
      </c>
      <c r="I43" s="822" t="s">
        <v>1473</v>
      </c>
      <c r="J43" s="822" t="s">
        <v>722</v>
      </c>
      <c r="K43" s="822" t="s">
        <v>1474</v>
      </c>
      <c r="L43" s="825">
        <v>1847.49</v>
      </c>
      <c r="M43" s="825">
        <v>1847.49</v>
      </c>
      <c r="N43" s="822">
        <v>1</v>
      </c>
      <c r="O43" s="826">
        <v>0.5</v>
      </c>
      <c r="P43" s="825">
        <v>1847.49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31</v>
      </c>
      <c r="B44" s="822" t="s">
        <v>1360</v>
      </c>
      <c r="C44" s="822" t="s">
        <v>1366</v>
      </c>
      <c r="D44" s="823" t="s">
        <v>2116</v>
      </c>
      <c r="E44" s="824" t="s">
        <v>1372</v>
      </c>
      <c r="F44" s="822" t="s">
        <v>1361</v>
      </c>
      <c r="G44" s="822" t="s">
        <v>1391</v>
      </c>
      <c r="H44" s="822" t="s">
        <v>606</v>
      </c>
      <c r="I44" s="822" t="s">
        <v>1161</v>
      </c>
      <c r="J44" s="822" t="s">
        <v>717</v>
      </c>
      <c r="K44" s="822" t="s">
        <v>1162</v>
      </c>
      <c r="L44" s="825">
        <v>1154.68</v>
      </c>
      <c r="M44" s="825">
        <v>3464.04</v>
      </c>
      <c r="N44" s="822">
        <v>3</v>
      </c>
      <c r="O44" s="826">
        <v>0.5</v>
      </c>
      <c r="P44" s="825">
        <v>3464.04</v>
      </c>
      <c r="Q44" s="827">
        <v>1</v>
      </c>
      <c r="R44" s="822">
        <v>3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31</v>
      </c>
      <c r="B45" s="822" t="s">
        <v>1360</v>
      </c>
      <c r="C45" s="822" t="s">
        <v>1366</v>
      </c>
      <c r="D45" s="823" t="s">
        <v>2116</v>
      </c>
      <c r="E45" s="824" t="s">
        <v>1372</v>
      </c>
      <c r="F45" s="822" t="s">
        <v>1361</v>
      </c>
      <c r="G45" s="822" t="s">
        <v>1391</v>
      </c>
      <c r="H45" s="822" t="s">
        <v>606</v>
      </c>
      <c r="I45" s="822" t="s">
        <v>1157</v>
      </c>
      <c r="J45" s="822" t="s">
        <v>717</v>
      </c>
      <c r="K45" s="822" t="s">
        <v>1158</v>
      </c>
      <c r="L45" s="825">
        <v>923.74</v>
      </c>
      <c r="M45" s="825">
        <v>2771.2200000000003</v>
      </c>
      <c r="N45" s="822">
        <v>3</v>
      </c>
      <c r="O45" s="826">
        <v>2</v>
      </c>
      <c r="P45" s="825">
        <v>2771.2200000000003</v>
      </c>
      <c r="Q45" s="827">
        <v>1</v>
      </c>
      <c r="R45" s="822">
        <v>3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31</v>
      </c>
      <c r="B46" s="822" t="s">
        <v>1360</v>
      </c>
      <c r="C46" s="822" t="s">
        <v>1366</v>
      </c>
      <c r="D46" s="823" t="s">
        <v>2116</v>
      </c>
      <c r="E46" s="824" t="s">
        <v>1372</v>
      </c>
      <c r="F46" s="822" t="s">
        <v>1361</v>
      </c>
      <c r="G46" s="822" t="s">
        <v>1475</v>
      </c>
      <c r="H46" s="822" t="s">
        <v>329</v>
      </c>
      <c r="I46" s="822" t="s">
        <v>1476</v>
      </c>
      <c r="J46" s="822" t="s">
        <v>628</v>
      </c>
      <c r="K46" s="822" t="s">
        <v>1477</v>
      </c>
      <c r="L46" s="825">
        <v>35.25</v>
      </c>
      <c r="M46" s="825">
        <v>35.25</v>
      </c>
      <c r="N46" s="822">
        <v>1</v>
      </c>
      <c r="O46" s="826">
        <v>1</v>
      </c>
      <c r="P46" s="825">
        <v>35.25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31</v>
      </c>
      <c r="B47" s="822" t="s">
        <v>1360</v>
      </c>
      <c r="C47" s="822" t="s">
        <v>1366</v>
      </c>
      <c r="D47" s="823" t="s">
        <v>2116</v>
      </c>
      <c r="E47" s="824" t="s">
        <v>1372</v>
      </c>
      <c r="F47" s="822" t="s">
        <v>1361</v>
      </c>
      <c r="G47" s="822" t="s">
        <v>1475</v>
      </c>
      <c r="H47" s="822" t="s">
        <v>329</v>
      </c>
      <c r="I47" s="822" t="s">
        <v>1478</v>
      </c>
      <c r="J47" s="822" t="s">
        <v>1479</v>
      </c>
      <c r="K47" s="822" t="s">
        <v>1480</v>
      </c>
      <c r="L47" s="825">
        <v>35.25</v>
      </c>
      <c r="M47" s="825">
        <v>70.5</v>
      </c>
      <c r="N47" s="822">
        <v>2</v>
      </c>
      <c r="O47" s="826">
        <v>2</v>
      </c>
      <c r="P47" s="825">
        <v>70.5</v>
      </c>
      <c r="Q47" s="827">
        <v>1</v>
      </c>
      <c r="R47" s="822">
        <v>2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31</v>
      </c>
      <c r="B48" s="822" t="s">
        <v>1360</v>
      </c>
      <c r="C48" s="822" t="s">
        <v>1366</v>
      </c>
      <c r="D48" s="823" t="s">
        <v>2116</v>
      </c>
      <c r="E48" s="824" t="s">
        <v>1372</v>
      </c>
      <c r="F48" s="822" t="s">
        <v>1361</v>
      </c>
      <c r="G48" s="822" t="s">
        <v>1481</v>
      </c>
      <c r="H48" s="822" t="s">
        <v>606</v>
      </c>
      <c r="I48" s="822" t="s">
        <v>1482</v>
      </c>
      <c r="J48" s="822" t="s">
        <v>1483</v>
      </c>
      <c r="K48" s="822" t="s">
        <v>1484</v>
      </c>
      <c r="L48" s="825">
        <v>0</v>
      </c>
      <c r="M48" s="825">
        <v>0</v>
      </c>
      <c r="N48" s="822">
        <v>1</v>
      </c>
      <c r="O48" s="826">
        <v>1</v>
      </c>
      <c r="P48" s="825">
        <v>0</v>
      </c>
      <c r="Q48" s="827"/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31</v>
      </c>
      <c r="B49" s="822" t="s">
        <v>1360</v>
      </c>
      <c r="C49" s="822" t="s">
        <v>1366</v>
      </c>
      <c r="D49" s="823" t="s">
        <v>2116</v>
      </c>
      <c r="E49" s="824" t="s">
        <v>1372</v>
      </c>
      <c r="F49" s="822" t="s">
        <v>1361</v>
      </c>
      <c r="G49" s="822" t="s">
        <v>1485</v>
      </c>
      <c r="H49" s="822" t="s">
        <v>329</v>
      </c>
      <c r="I49" s="822" t="s">
        <v>1486</v>
      </c>
      <c r="J49" s="822" t="s">
        <v>994</v>
      </c>
      <c r="K49" s="822" t="s">
        <v>995</v>
      </c>
      <c r="L49" s="825">
        <v>173.31</v>
      </c>
      <c r="M49" s="825">
        <v>173.31</v>
      </c>
      <c r="N49" s="822">
        <v>1</v>
      </c>
      <c r="O49" s="826">
        <v>1</v>
      </c>
      <c r="P49" s="825">
        <v>173.31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31</v>
      </c>
      <c r="B50" s="822" t="s">
        <v>1360</v>
      </c>
      <c r="C50" s="822" t="s">
        <v>1366</v>
      </c>
      <c r="D50" s="823" t="s">
        <v>2116</v>
      </c>
      <c r="E50" s="824" t="s">
        <v>1372</v>
      </c>
      <c r="F50" s="822" t="s">
        <v>1361</v>
      </c>
      <c r="G50" s="822" t="s">
        <v>1487</v>
      </c>
      <c r="H50" s="822" t="s">
        <v>329</v>
      </c>
      <c r="I50" s="822" t="s">
        <v>1488</v>
      </c>
      <c r="J50" s="822" t="s">
        <v>1489</v>
      </c>
      <c r="K50" s="822" t="s">
        <v>1490</v>
      </c>
      <c r="L50" s="825">
        <v>0</v>
      </c>
      <c r="M50" s="825">
        <v>0</v>
      </c>
      <c r="N50" s="822">
        <v>1</v>
      </c>
      <c r="O50" s="826">
        <v>0.5</v>
      </c>
      <c r="P50" s="825">
        <v>0</v>
      </c>
      <c r="Q50" s="827"/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31</v>
      </c>
      <c r="B51" s="822" t="s">
        <v>1360</v>
      </c>
      <c r="C51" s="822" t="s">
        <v>1366</v>
      </c>
      <c r="D51" s="823" t="s">
        <v>2116</v>
      </c>
      <c r="E51" s="824" t="s">
        <v>1372</v>
      </c>
      <c r="F51" s="822" t="s">
        <v>1361</v>
      </c>
      <c r="G51" s="822" t="s">
        <v>1491</v>
      </c>
      <c r="H51" s="822" t="s">
        <v>606</v>
      </c>
      <c r="I51" s="822" t="s">
        <v>1492</v>
      </c>
      <c r="J51" s="822" t="s">
        <v>1194</v>
      </c>
      <c r="K51" s="822" t="s">
        <v>1493</v>
      </c>
      <c r="L51" s="825">
        <v>114.88</v>
      </c>
      <c r="M51" s="825">
        <v>114.88</v>
      </c>
      <c r="N51" s="822">
        <v>1</v>
      </c>
      <c r="O51" s="826">
        <v>1</v>
      </c>
      <c r="P51" s="825">
        <v>114.88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31</v>
      </c>
      <c r="B52" s="822" t="s">
        <v>1360</v>
      </c>
      <c r="C52" s="822" t="s">
        <v>1366</v>
      </c>
      <c r="D52" s="823" t="s">
        <v>2116</v>
      </c>
      <c r="E52" s="824" t="s">
        <v>1372</v>
      </c>
      <c r="F52" s="822" t="s">
        <v>1361</v>
      </c>
      <c r="G52" s="822" t="s">
        <v>1392</v>
      </c>
      <c r="H52" s="822" t="s">
        <v>606</v>
      </c>
      <c r="I52" s="822" t="s">
        <v>1277</v>
      </c>
      <c r="J52" s="822" t="s">
        <v>830</v>
      </c>
      <c r="K52" s="822" t="s">
        <v>831</v>
      </c>
      <c r="L52" s="825">
        <v>0</v>
      </c>
      <c r="M52" s="825">
        <v>0</v>
      </c>
      <c r="N52" s="822">
        <v>56</v>
      </c>
      <c r="O52" s="826">
        <v>34</v>
      </c>
      <c r="P52" s="825">
        <v>0</v>
      </c>
      <c r="Q52" s="827"/>
      <c r="R52" s="822">
        <v>42</v>
      </c>
      <c r="S52" s="827">
        <v>0.75</v>
      </c>
      <c r="T52" s="826">
        <v>24.5</v>
      </c>
      <c r="U52" s="828">
        <v>0.72058823529411764</v>
      </c>
    </row>
    <row r="53" spans="1:21" ht="14.45" customHeight="1" x14ac:dyDescent="0.2">
      <c r="A53" s="821">
        <v>31</v>
      </c>
      <c r="B53" s="822" t="s">
        <v>1360</v>
      </c>
      <c r="C53" s="822" t="s">
        <v>1366</v>
      </c>
      <c r="D53" s="823" t="s">
        <v>2116</v>
      </c>
      <c r="E53" s="824" t="s">
        <v>1372</v>
      </c>
      <c r="F53" s="822" t="s">
        <v>1361</v>
      </c>
      <c r="G53" s="822" t="s">
        <v>1392</v>
      </c>
      <c r="H53" s="822" t="s">
        <v>606</v>
      </c>
      <c r="I53" s="822" t="s">
        <v>1353</v>
      </c>
      <c r="J53" s="822" t="s">
        <v>830</v>
      </c>
      <c r="K53" s="822" t="s">
        <v>1354</v>
      </c>
      <c r="L53" s="825">
        <v>61.49</v>
      </c>
      <c r="M53" s="825">
        <v>676.39</v>
      </c>
      <c r="N53" s="822">
        <v>11</v>
      </c>
      <c r="O53" s="826">
        <v>6</v>
      </c>
      <c r="P53" s="825">
        <v>430.43</v>
      </c>
      <c r="Q53" s="827">
        <v>0.63636363636363635</v>
      </c>
      <c r="R53" s="822">
        <v>7</v>
      </c>
      <c r="S53" s="827">
        <v>0.63636363636363635</v>
      </c>
      <c r="T53" s="826">
        <v>3.5</v>
      </c>
      <c r="U53" s="828">
        <v>0.58333333333333337</v>
      </c>
    </row>
    <row r="54" spans="1:21" ht="14.45" customHeight="1" x14ac:dyDescent="0.2">
      <c r="A54" s="821">
        <v>31</v>
      </c>
      <c r="B54" s="822" t="s">
        <v>1360</v>
      </c>
      <c r="C54" s="822" t="s">
        <v>1366</v>
      </c>
      <c r="D54" s="823" t="s">
        <v>2116</v>
      </c>
      <c r="E54" s="824" t="s">
        <v>1372</v>
      </c>
      <c r="F54" s="822" t="s">
        <v>1361</v>
      </c>
      <c r="G54" s="822" t="s">
        <v>1494</v>
      </c>
      <c r="H54" s="822" t="s">
        <v>329</v>
      </c>
      <c r="I54" s="822" t="s">
        <v>1495</v>
      </c>
      <c r="J54" s="822" t="s">
        <v>1496</v>
      </c>
      <c r="K54" s="822" t="s">
        <v>1497</v>
      </c>
      <c r="L54" s="825">
        <v>66.88</v>
      </c>
      <c r="M54" s="825">
        <v>66.88</v>
      </c>
      <c r="N54" s="822">
        <v>1</v>
      </c>
      <c r="O54" s="826">
        <v>1</v>
      </c>
      <c r="P54" s="825">
        <v>66.88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31</v>
      </c>
      <c r="B55" s="822" t="s">
        <v>1360</v>
      </c>
      <c r="C55" s="822" t="s">
        <v>1366</v>
      </c>
      <c r="D55" s="823" t="s">
        <v>2116</v>
      </c>
      <c r="E55" s="824" t="s">
        <v>1372</v>
      </c>
      <c r="F55" s="822" t="s">
        <v>1361</v>
      </c>
      <c r="G55" s="822" t="s">
        <v>1498</v>
      </c>
      <c r="H55" s="822" t="s">
        <v>329</v>
      </c>
      <c r="I55" s="822" t="s">
        <v>1499</v>
      </c>
      <c r="J55" s="822" t="s">
        <v>977</v>
      </c>
      <c r="K55" s="822" t="s">
        <v>1500</v>
      </c>
      <c r="L55" s="825">
        <v>219.37</v>
      </c>
      <c r="M55" s="825">
        <v>1754.96</v>
      </c>
      <c r="N55" s="822">
        <v>8</v>
      </c>
      <c r="O55" s="826">
        <v>4.5</v>
      </c>
      <c r="P55" s="825">
        <v>1096.8499999999999</v>
      </c>
      <c r="Q55" s="827">
        <v>0.62499999999999989</v>
      </c>
      <c r="R55" s="822">
        <v>5</v>
      </c>
      <c r="S55" s="827">
        <v>0.625</v>
      </c>
      <c r="T55" s="826">
        <v>3</v>
      </c>
      <c r="U55" s="828">
        <v>0.66666666666666663</v>
      </c>
    </row>
    <row r="56" spans="1:21" ht="14.45" customHeight="1" x14ac:dyDescent="0.2">
      <c r="A56" s="821">
        <v>31</v>
      </c>
      <c r="B56" s="822" t="s">
        <v>1360</v>
      </c>
      <c r="C56" s="822" t="s">
        <v>1366</v>
      </c>
      <c r="D56" s="823" t="s">
        <v>2116</v>
      </c>
      <c r="E56" s="824" t="s">
        <v>1372</v>
      </c>
      <c r="F56" s="822" t="s">
        <v>1361</v>
      </c>
      <c r="G56" s="822" t="s">
        <v>1501</v>
      </c>
      <c r="H56" s="822" t="s">
        <v>329</v>
      </c>
      <c r="I56" s="822" t="s">
        <v>1502</v>
      </c>
      <c r="J56" s="822" t="s">
        <v>1503</v>
      </c>
      <c r="K56" s="822" t="s">
        <v>1504</v>
      </c>
      <c r="L56" s="825">
        <v>387.73</v>
      </c>
      <c r="M56" s="825">
        <v>1938.65</v>
      </c>
      <c r="N56" s="822">
        <v>5</v>
      </c>
      <c r="O56" s="826">
        <v>5</v>
      </c>
      <c r="P56" s="825">
        <v>1550.92</v>
      </c>
      <c r="Q56" s="827">
        <v>0.8</v>
      </c>
      <c r="R56" s="822">
        <v>4</v>
      </c>
      <c r="S56" s="827">
        <v>0.8</v>
      </c>
      <c r="T56" s="826">
        <v>4</v>
      </c>
      <c r="U56" s="828">
        <v>0.8</v>
      </c>
    </row>
    <row r="57" spans="1:21" ht="14.45" customHeight="1" x14ac:dyDescent="0.2">
      <c r="A57" s="821">
        <v>31</v>
      </c>
      <c r="B57" s="822" t="s">
        <v>1360</v>
      </c>
      <c r="C57" s="822" t="s">
        <v>1366</v>
      </c>
      <c r="D57" s="823" t="s">
        <v>2116</v>
      </c>
      <c r="E57" s="824" t="s">
        <v>1372</v>
      </c>
      <c r="F57" s="822" t="s">
        <v>1361</v>
      </c>
      <c r="G57" s="822" t="s">
        <v>1505</v>
      </c>
      <c r="H57" s="822" t="s">
        <v>329</v>
      </c>
      <c r="I57" s="822" t="s">
        <v>1506</v>
      </c>
      <c r="J57" s="822" t="s">
        <v>816</v>
      </c>
      <c r="K57" s="822" t="s">
        <v>1507</v>
      </c>
      <c r="L57" s="825">
        <v>0</v>
      </c>
      <c r="M57" s="825">
        <v>0</v>
      </c>
      <c r="N57" s="822">
        <v>1</v>
      </c>
      <c r="O57" s="826">
        <v>1</v>
      </c>
      <c r="P57" s="825"/>
      <c r="Q57" s="827"/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31</v>
      </c>
      <c r="B58" s="822" t="s">
        <v>1360</v>
      </c>
      <c r="C58" s="822" t="s">
        <v>1366</v>
      </c>
      <c r="D58" s="823" t="s">
        <v>2116</v>
      </c>
      <c r="E58" s="824" t="s">
        <v>1372</v>
      </c>
      <c r="F58" s="822" t="s">
        <v>1361</v>
      </c>
      <c r="G58" s="822" t="s">
        <v>1508</v>
      </c>
      <c r="H58" s="822" t="s">
        <v>606</v>
      </c>
      <c r="I58" s="822" t="s">
        <v>1293</v>
      </c>
      <c r="J58" s="822" t="s">
        <v>917</v>
      </c>
      <c r="K58" s="822" t="s">
        <v>1294</v>
      </c>
      <c r="L58" s="825">
        <v>0</v>
      </c>
      <c r="M58" s="825">
        <v>0</v>
      </c>
      <c r="N58" s="822">
        <v>3</v>
      </c>
      <c r="O58" s="826">
        <v>2</v>
      </c>
      <c r="P58" s="825">
        <v>0</v>
      </c>
      <c r="Q58" s="827"/>
      <c r="R58" s="822">
        <v>3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31</v>
      </c>
      <c r="B59" s="822" t="s">
        <v>1360</v>
      </c>
      <c r="C59" s="822" t="s">
        <v>1366</v>
      </c>
      <c r="D59" s="823" t="s">
        <v>2116</v>
      </c>
      <c r="E59" s="824" t="s">
        <v>1372</v>
      </c>
      <c r="F59" s="822" t="s">
        <v>1361</v>
      </c>
      <c r="G59" s="822" t="s">
        <v>1508</v>
      </c>
      <c r="H59" s="822" t="s">
        <v>329</v>
      </c>
      <c r="I59" s="822" t="s">
        <v>1509</v>
      </c>
      <c r="J59" s="822" t="s">
        <v>1510</v>
      </c>
      <c r="K59" s="822" t="s">
        <v>1511</v>
      </c>
      <c r="L59" s="825">
        <v>0</v>
      </c>
      <c r="M59" s="825">
        <v>0</v>
      </c>
      <c r="N59" s="822">
        <v>1</v>
      </c>
      <c r="O59" s="826">
        <v>1</v>
      </c>
      <c r="P59" s="825">
        <v>0</v>
      </c>
      <c r="Q59" s="827"/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31</v>
      </c>
      <c r="B60" s="822" t="s">
        <v>1360</v>
      </c>
      <c r="C60" s="822" t="s">
        <v>1366</v>
      </c>
      <c r="D60" s="823" t="s">
        <v>2116</v>
      </c>
      <c r="E60" s="824" t="s">
        <v>1372</v>
      </c>
      <c r="F60" s="822" t="s">
        <v>1361</v>
      </c>
      <c r="G60" s="822" t="s">
        <v>1512</v>
      </c>
      <c r="H60" s="822" t="s">
        <v>329</v>
      </c>
      <c r="I60" s="822" t="s">
        <v>1513</v>
      </c>
      <c r="J60" s="822" t="s">
        <v>1514</v>
      </c>
      <c r="K60" s="822" t="s">
        <v>1515</v>
      </c>
      <c r="L60" s="825">
        <v>0</v>
      </c>
      <c r="M60" s="825">
        <v>0</v>
      </c>
      <c r="N60" s="822">
        <v>1</v>
      </c>
      <c r="O60" s="826">
        <v>1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31</v>
      </c>
      <c r="B61" s="822" t="s">
        <v>1360</v>
      </c>
      <c r="C61" s="822" t="s">
        <v>1366</v>
      </c>
      <c r="D61" s="823" t="s">
        <v>2116</v>
      </c>
      <c r="E61" s="824" t="s">
        <v>1372</v>
      </c>
      <c r="F61" s="822" t="s">
        <v>1361</v>
      </c>
      <c r="G61" s="822" t="s">
        <v>1393</v>
      </c>
      <c r="H61" s="822" t="s">
        <v>606</v>
      </c>
      <c r="I61" s="822" t="s">
        <v>1394</v>
      </c>
      <c r="J61" s="822" t="s">
        <v>1395</v>
      </c>
      <c r="K61" s="822" t="s">
        <v>1396</v>
      </c>
      <c r="L61" s="825">
        <v>33.549999999999997</v>
      </c>
      <c r="M61" s="825">
        <v>33.549999999999997</v>
      </c>
      <c r="N61" s="822">
        <v>1</v>
      </c>
      <c r="O61" s="826">
        <v>0.5</v>
      </c>
      <c r="P61" s="825">
        <v>33.549999999999997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31</v>
      </c>
      <c r="B62" s="822" t="s">
        <v>1360</v>
      </c>
      <c r="C62" s="822" t="s">
        <v>1366</v>
      </c>
      <c r="D62" s="823" t="s">
        <v>2116</v>
      </c>
      <c r="E62" s="824" t="s">
        <v>1372</v>
      </c>
      <c r="F62" s="822" t="s">
        <v>1361</v>
      </c>
      <c r="G62" s="822" t="s">
        <v>1393</v>
      </c>
      <c r="H62" s="822" t="s">
        <v>329</v>
      </c>
      <c r="I62" s="822" t="s">
        <v>1516</v>
      </c>
      <c r="J62" s="822" t="s">
        <v>1395</v>
      </c>
      <c r="K62" s="822" t="s">
        <v>1517</v>
      </c>
      <c r="L62" s="825">
        <v>99.94</v>
      </c>
      <c r="M62" s="825">
        <v>2298.6200000000003</v>
      </c>
      <c r="N62" s="822">
        <v>23</v>
      </c>
      <c r="O62" s="826">
        <v>13</v>
      </c>
      <c r="P62" s="825">
        <v>1798.9200000000005</v>
      </c>
      <c r="Q62" s="827">
        <v>0.78260869565217406</v>
      </c>
      <c r="R62" s="822">
        <v>18</v>
      </c>
      <c r="S62" s="827">
        <v>0.78260869565217395</v>
      </c>
      <c r="T62" s="826">
        <v>10.5</v>
      </c>
      <c r="U62" s="828">
        <v>0.80769230769230771</v>
      </c>
    </row>
    <row r="63" spans="1:21" ht="14.45" customHeight="1" x14ac:dyDescent="0.2">
      <c r="A63" s="821">
        <v>31</v>
      </c>
      <c r="B63" s="822" t="s">
        <v>1360</v>
      </c>
      <c r="C63" s="822" t="s">
        <v>1366</v>
      </c>
      <c r="D63" s="823" t="s">
        <v>2116</v>
      </c>
      <c r="E63" s="824" t="s">
        <v>1372</v>
      </c>
      <c r="F63" s="822" t="s">
        <v>1361</v>
      </c>
      <c r="G63" s="822" t="s">
        <v>1393</v>
      </c>
      <c r="H63" s="822" t="s">
        <v>329</v>
      </c>
      <c r="I63" s="822" t="s">
        <v>1518</v>
      </c>
      <c r="J63" s="822" t="s">
        <v>1519</v>
      </c>
      <c r="K63" s="822" t="s">
        <v>1520</v>
      </c>
      <c r="L63" s="825">
        <v>50.32</v>
      </c>
      <c r="M63" s="825">
        <v>50.32</v>
      </c>
      <c r="N63" s="822">
        <v>1</v>
      </c>
      <c r="O63" s="826">
        <v>0.5</v>
      </c>
      <c r="P63" s="825">
        <v>50.32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31</v>
      </c>
      <c r="B64" s="822" t="s">
        <v>1360</v>
      </c>
      <c r="C64" s="822" t="s">
        <v>1366</v>
      </c>
      <c r="D64" s="823" t="s">
        <v>2116</v>
      </c>
      <c r="E64" s="824" t="s">
        <v>1372</v>
      </c>
      <c r="F64" s="822" t="s">
        <v>1361</v>
      </c>
      <c r="G64" s="822" t="s">
        <v>1393</v>
      </c>
      <c r="H64" s="822" t="s">
        <v>329</v>
      </c>
      <c r="I64" s="822" t="s">
        <v>1521</v>
      </c>
      <c r="J64" s="822" t="s">
        <v>1395</v>
      </c>
      <c r="K64" s="822" t="s">
        <v>1522</v>
      </c>
      <c r="L64" s="825">
        <v>66.63</v>
      </c>
      <c r="M64" s="825">
        <v>66.63</v>
      </c>
      <c r="N64" s="822">
        <v>1</v>
      </c>
      <c r="O64" s="826">
        <v>1</v>
      </c>
      <c r="P64" s="825">
        <v>66.63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31</v>
      </c>
      <c r="B65" s="822" t="s">
        <v>1360</v>
      </c>
      <c r="C65" s="822" t="s">
        <v>1366</v>
      </c>
      <c r="D65" s="823" t="s">
        <v>2116</v>
      </c>
      <c r="E65" s="824" t="s">
        <v>1372</v>
      </c>
      <c r="F65" s="822" t="s">
        <v>1361</v>
      </c>
      <c r="G65" s="822" t="s">
        <v>1393</v>
      </c>
      <c r="H65" s="822" t="s">
        <v>329</v>
      </c>
      <c r="I65" s="822" t="s">
        <v>1523</v>
      </c>
      <c r="J65" s="822" t="s">
        <v>1519</v>
      </c>
      <c r="K65" s="822" t="s">
        <v>1524</v>
      </c>
      <c r="L65" s="825">
        <v>33.549999999999997</v>
      </c>
      <c r="M65" s="825">
        <v>33.549999999999997</v>
      </c>
      <c r="N65" s="822">
        <v>1</v>
      </c>
      <c r="O65" s="826">
        <v>1</v>
      </c>
      <c r="P65" s="825">
        <v>33.549999999999997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31</v>
      </c>
      <c r="B66" s="822" t="s">
        <v>1360</v>
      </c>
      <c r="C66" s="822" t="s">
        <v>1366</v>
      </c>
      <c r="D66" s="823" t="s">
        <v>2116</v>
      </c>
      <c r="E66" s="824" t="s">
        <v>1372</v>
      </c>
      <c r="F66" s="822" t="s">
        <v>1361</v>
      </c>
      <c r="G66" s="822" t="s">
        <v>1525</v>
      </c>
      <c r="H66" s="822" t="s">
        <v>329</v>
      </c>
      <c r="I66" s="822" t="s">
        <v>1526</v>
      </c>
      <c r="J66" s="822" t="s">
        <v>1527</v>
      </c>
      <c r="K66" s="822" t="s">
        <v>1528</v>
      </c>
      <c r="L66" s="825">
        <v>0</v>
      </c>
      <c r="M66" s="825">
        <v>0</v>
      </c>
      <c r="N66" s="822">
        <v>1</v>
      </c>
      <c r="O66" s="826">
        <v>0.5</v>
      </c>
      <c r="P66" s="825">
        <v>0</v>
      </c>
      <c r="Q66" s="827"/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31</v>
      </c>
      <c r="B67" s="822" t="s">
        <v>1360</v>
      </c>
      <c r="C67" s="822" t="s">
        <v>1366</v>
      </c>
      <c r="D67" s="823" t="s">
        <v>2116</v>
      </c>
      <c r="E67" s="824" t="s">
        <v>1372</v>
      </c>
      <c r="F67" s="822" t="s">
        <v>1361</v>
      </c>
      <c r="G67" s="822" t="s">
        <v>1529</v>
      </c>
      <c r="H67" s="822" t="s">
        <v>606</v>
      </c>
      <c r="I67" s="822" t="s">
        <v>1530</v>
      </c>
      <c r="J67" s="822" t="s">
        <v>934</v>
      </c>
      <c r="K67" s="822" t="s">
        <v>1531</v>
      </c>
      <c r="L67" s="825">
        <v>154.36000000000001</v>
      </c>
      <c r="M67" s="825">
        <v>617.44000000000005</v>
      </c>
      <c r="N67" s="822">
        <v>4</v>
      </c>
      <c r="O67" s="826">
        <v>3.5</v>
      </c>
      <c r="P67" s="825">
        <v>463.08000000000004</v>
      </c>
      <c r="Q67" s="827">
        <v>0.75</v>
      </c>
      <c r="R67" s="822">
        <v>3</v>
      </c>
      <c r="S67" s="827">
        <v>0.75</v>
      </c>
      <c r="T67" s="826">
        <v>2.5</v>
      </c>
      <c r="U67" s="828">
        <v>0.7142857142857143</v>
      </c>
    </row>
    <row r="68" spans="1:21" ht="14.45" customHeight="1" x14ac:dyDescent="0.2">
      <c r="A68" s="821">
        <v>31</v>
      </c>
      <c r="B68" s="822" t="s">
        <v>1360</v>
      </c>
      <c r="C68" s="822" t="s">
        <v>1366</v>
      </c>
      <c r="D68" s="823" t="s">
        <v>2116</v>
      </c>
      <c r="E68" s="824" t="s">
        <v>1372</v>
      </c>
      <c r="F68" s="822" t="s">
        <v>1361</v>
      </c>
      <c r="G68" s="822" t="s">
        <v>1529</v>
      </c>
      <c r="H68" s="822" t="s">
        <v>329</v>
      </c>
      <c r="I68" s="822" t="s">
        <v>1532</v>
      </c>
      <c r="J68" s="822" t="s">
        <v>1533</v>
      </c>
      <c r="K68" s="822" t="s">
        <v>1534</v>
      </c>
      <c r="L68" s="825">
        <v>154.36000000000001</v>
      </c>
      <c r="M68" s="825">
        <v>154.36000000000001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31</v>
      </c>
      <c r="B69" s="822" t="s">
        <v>1360</v>
      </c>
      <c r="C69" s="822" t="s">
        <v>1366</v>
      </c>
      <c r="D69" s="823" t="s">
        <v>2116</v>
      </c>
      <c r="E69" s="824" t="s">
        <v>1372</v>
      </c>
      <c r="F69" s="822" t="s">
        <v>1361</v>
      </c>
      <c r="G69" s="822" t="s">
        <v>1529</v>
      </c>
      <c r="H69" s="822" t="s">
        <v>329</v>
      </c>
      <c r="I69" s="822" t="s">
        <v>1535</v>
      </c>
      <c r="J69" s="822" t="s">
        <v>934</v>
      </c>
      <c r="K69" s="822" t="s">
        <v>1536</v>
      </c>
      <c r="L69" s="825">
        <v>225.06</v>
      </c>
      <c r="M69" s="825">
        <v>450.12</v>
      </c>
      <c r="N69" s="822">
        <v>2</v>
      </c>
      <c r="O69" s="826">
        <v>2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31</v>
      </c>
      <c r="B70" s="822" t="s">
        <v>1360</v>
      </c>
      <c r="C70" s="822" t="s">
        <v>1366</v>
      </c>
      <c r="D70" s="823" t="s">
        <v>2116</v>
      </c>
      <c r="E70" s="824" t="s">
        <v>1372</v>
      </c>
      <c r="F70" s="822" t="s">
        <v>1361</v>
      </c>
      <c r="G70" s="822" t="s">
        <v>1537</v>
      </c>
      <c r="H70" s="822" t="s">
        <v>329</v>
      </c>
      <c r="I70" s="822" t="s">
        <v>1538</v>
      </c>
      <c r="J70" s="822" t="s">
        <v>1539</v>
      </c>
      <c r="K70" s="822" t="s">
        <v>1540</v>
      </c>
      <c r="L70" s="825">
        <v>0</v>
      </c>
      <c r="M70" s="825">
        <v>0</v>
      </c>
      <c r="N70" s="822">
        <v>2</v>
      </c>
      <c r="O70" s="826">
        <v>2</v>
      </c>
      <c r="P70" s="825">
        <v>0</v>
      </c>
      <c r="Q70" s="827"/>
      <c r="R70" s="822">
        <v>2</v>
      </c>
      <c r="S70" s="827">
        <v>1</v>
      </c>
      <c r="T70" s="826">
        <v>2</v>
      </c>
      <c r="U70" s="828">
        <v>1</v>
      </c>
    </row>
    <row r="71" spans="1:21" ht="14.45" customHeight="1" x14ac:dyDescent="0.2">
      <c r="A71" s="821">
        <v>31</v>
      </c>
      <c r="B71" s="822" t="s">
        <v>1360</v>
      </c>
      <c r="C71" s="822" t="s">
        <v>1366</v>
      </c>
      <c r="D71" s="823" t="s">
        <v>2116</v>
      </c>
      <c r="E71" s="824" t="s">
        <v>1372</v>
      </c>
      <c r="F71" s="822" t="s">
        <v>1361</v>
      </c>
      <c r="G71" s="822" t="s">
        <v>1541</v>
      </c>
      <c r="H71" s="822" t="s">
        <v>329</v>
      </c>
      <c r="I71" s="822" t="s">
        <v>1542</v>
      </c>
      <c r="J71" s="822" t="s">
        <v>959</v>
      </c>
      <c r="K71" s="822" t="s">
        <v>1543</v>
      </c>
      <c r="L71" s="825">
        <v>266.77</v>
      </c>
      <c r="M71" s="825">
        <v>800.31</v>
      </c>
      <c r="N71" s="822">
        <v>3</v>
      </c>
      <c r="O71" s="826">
        <v>2.5</v>
      </c>
      <c r="P71" s="825">
        <v>800.31</v>
      </c>
      <c r="Q71" s="827">
        <v>1</v>
      </c>
      <c r="R71" s="822">
        <v>3</v>
      </c>
      <c r="S71" s="827">
        <v>1</v>
      </c>
      <c r="T71" s="826">
        <v>2.5</v>
      </c>
      <c r="U71" s="828">
        <v>1</v>
      </c>
    </row>
    <row r="72" spans="1:21" ht="14.45" customHeight="1" x14ac:dyDescent="0.2">
      <c r="A72" s="821">
        <v>31</v>
      </c>
      <c r="B72" s="822" t="s">
        <v>1360</v>
      </c>
      <c r="C72" s="822" t="s">
        <v>1366</v>
      </c>
      <c r="D72" s="823" t="s">
        <v>2116</v>
      </c>
      <c r="E72" s="824" t="s">
        <v>1372</v>
      </c>
      <c r="F72" s="822" t="s">
        <v>1361</v>
      </c>
      <c r="G72" s="822" t="s">
        <v>1544</v>
      </c>
      <c r="H72" s="822" t="s">
        <v>329</v>
      </c>
      <c r="I72" s="822" t="s">
        <v>1545</v>
      </c>
      <c r="J72" s="822" t="s">
        <v>805</v>
      </c>
      <c r="K72" s="822" t="s">
        <v>806</v>
      </c>
      <c r="L72" s="825">
        <v>121.92</v>
      </c>
      <c r="M72" s="825">
        <v>365.76</v>
      </c>
      <c r="N72" s="822">
        <v>3</v>
      </c>
      <c r="O72" s="826">
        <v>1</v>
      </c>
      <c r="P72" s="825">
        <v>243.84</v>
      </c>
      <c r="Q72" s="827">
        <v>0.66666666666666674</v>
      </c>
      <c r="R72" s="822">
        <v>2</v>
      </c>
      <c r="S72" s="827">
        <v>0.66666666666666663</v>
      </c>
      <c r="T72" s="826">
        <v>0.5</v>
      </c>
      <c r="U72" s="828">
        <v>0.5</v>
      </c>
    </row>
    <row r="73" spans="1:21" ht="14.45" customHeight="1" x14ac:dyDescent="0.2">
      <c r="A73" s="821">
        <v>31</v>
      </c>
      <c r="B73" s="822" t="s">
        <v>1360</v>
      </c>
      <c r="C73" s="822" t="s">
        <v>1366</v>
      </c>
      <c r="D73" s="823" t="s">
        <v>2116</v>
      </c>
      <c r="E73" s="824" t="s">
        <v>1372</v>
      </c>
      <c r="F73" s="822" t="s">
        <v>1361</v>
      </c>
      <c r="G73" s="822" t="s">
        <v>1546</v>
      </c>
      <c r="H73" s="822" t="s">
        <v>329</v>
      </c>
      <c r="I73" s="822" t="s">
        <v>1547</v>
      </c>
      <c r="J73" s="822" t="s">
        <v>860</v>
      </c>
      <c r="K73" s="822" t="s">
        <v>861</v>
      </c>
      <c r="L73" s="825">
        <v>66.61</v>
      </c>
      <c r="M73" s="825">
        <v>133.22</v>
      </c>
      <c r="N73" s="822">
        <v>2</v>
      </c>
      <c r="O73" s="826">
        <v>2</v>
      </c>
      <c r="P73" s="825">
        <v>133.22</v>
      </c>
      <c r="Q73" s="827">
        <v>1</v>
      </c>
      <c r="R73" s="822">
        <v>2</v>
      </c>
      <c r="S73" s="827">
        <v>1</v>
      </c>
      <c r="T73" s="826">
        <v>2</v>
      </c>
      <c r="U73" s="828">
        <v>1</v>
      </c>
    </row>
    <row r="74" spans="1:21" ht="14.45" customHeight="1" x14ac:dyDescent="0.2">
      <c r="A74" s="821">
        <v>31</v>
      </c>
      <c r="B74" s="822" t="s">
        <v>1360</v>
      </c>
      <c r="C74" s="822" t="s">
        <v>1366</v>
      </c>
      <c r="D74" s="823" t="s">
        <v>2116</v>
      </c>
      <c r="E74" s="824" t="s">
        <v>1372</v>
      </c>
      <c r="F74" s="822" t="s">
        <v>1362</v>
      </c>
      <c r="G74" s="822" t="s">
        <v>1548</v>
      </c>
      <c r="H74" s="822" t="s">
        <v>329</v>
      </c>
      <c r="I74" s="822" t="s">
        <v>1463</v>
      </c>
      <c r="J74" s="822" t="s">
        <v>1549</v>
      </c>
      <c r="K74" s="822"/>
      <c r="L74" s="825">
        <v>114</v>
      </c>
      <c r="M74" s="825">
        <v>114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31</v>
      </c>
      <c r="B75" s="822" t="s">
        <v>1360</v>
      </c>
      <c r="C75" s="822" t="s">
        <v>1366</v>
      </c>
      <c r="D75" s="823" t="s">
        <v>2116</v>
      </c>
      <c r="E75" s="824" t="s">
        <v>1372</v>
      </c>
      <c r="F75" s="822" t="s">
        <v>1363</v>
      </c>
      <c r="G75" s="822" t="s">
        <v>1550</v>
      </c>
      <c r="H75" s="822" t="s">
        <v>329</v>
      </c>
      <c r="I75" s="822" t="s">
        <v>1551</v>
      </c>
      <c r="J75" s="822" t="s">
        <v>1552</v>
      </c>
      <c r="K75" s="822" t="s">
        <v>1553</v>
      </c>
      <c r="L75" s="825">
        <v>1437.5</v>
      </c>
      <c r="M75" s="825">
        <v>2875</v>
      </c>
      <c r="N75" s="822">
        <v>2</v>
      </c>
      <c r="O75" s="826">
        <v>2</v>
      </c>
      <c r="P75" s="825">
        <v>2875</v>
      </c>
      <c r="Q75" s="827">
        <v>1</v>
      </c>
      <c r="R75" s="822">
        <v>2</v>
      </c>
      <c r="S75" s="827">
        <v>1</v>
      </c>
      <c r="T75" s="826">
        <v>2</v>
      </c>
      <c r="U75" s="828">
        <v>1</v>
      </c>
    </row>
    <row r="76" spans="1:21" ht="14.45" customHeight="1" x14ac:dyDescent="0.2">
      <c r="A76" s="821">
        <v>31</v>
      </c>
      <c r="B76" s="822" t="s">
        <v>1360</v>
      </c>
      <c r="C76" s="822" t="s">
        <v>1366</v>
      </c>
      <c r="D76" s="823" t="s">
        <v>2116</v>
      </c>
      <c r="E76" s="824" t="s">
        <v>1372</v>
      </c>
      <c r="F76" s="822" t="s">
        <v>1363</v>
      </c>
      <c r="G76" s="822" t="s">
        <v>1554</v>
      </c>
      <c r="H76" s="822" t="s">
        <v>329</v>
      </c>
      <c r="I76" s="822" t="s">
        <v>1555</v>
      </c>
      <c r="J76" s="822" t="s">
        <v>1556</v>
      </c>
      <c r="K76" s="822" t="s">
        <v>1557</v>
      </c>
      <c r="L76" s="825">
        <v>37.25</v>
      </c>
      <c r="M76" s="825">
        <v>6593.25</v>
      </c>
      <c r="N76" s="822">
        <v>177</v>
      </c>
      <c r="O76" s="826">
        <v>81</v>
      </c>
      <c r="P76" s="825">
        <v>6518.75</v>
      </c>
      <c r="Q76" s="827">
        <v>0.98870056497175141</v>
      </c>
      <c r="R76" s="822">
        <v>175</v>
      </c>
      <c r="S76" s="827">
        <v>0.98870056497175141</v>
      </c>
      <c r="T76" s="826">
        <v>80</v>
      </c>
      <c r="U76" s="828">
        <v>0.98765432098765427</v>
      </c>
    </row>
    <row r="77" spans="1:21" ht="14.45" customHeight="1" x14ac:dyDescent="0.2">
      <c r="A77" s="821">
        <v>31</v>
      </c>
      <c r="B77" s="822" t="s">
        <v>1360</v>
      </c>
      <c r="C77" s="822" t="s">
        <v>1366</v>
      </c>
      <c r="D77" s="823" t="s">
        <v>2116</v>
      </c>
      <c r="E77" s="824" t="s">
        <v>1372</v>
      </c>
      <c r="F77" s="822" t="s">
        <v>1363</v>
      </c>
      <c r="G77" s="822" t="s">
        <v>1554</v>
      </c>
      <c r="H77" s="822" t="s">
        <v>329</v>
      </c>
      <c r="I77" s="822" t="s">
        <v>1558</v>
      </c>
      <c r="J77" s="822" t="s">
        <v>1556</v>
      </c>
      <c r="K77" s="822" t="s">
        <v>1559</v>
      </c>
      <c r="L77" s="825">
        <v>32.86</v>
      </c>
      <c r="M77" s="825">
        <v>32.86</v>
      </c>
      <c r="N77" s="822">
        <v>1</v>
      </c>
      <c r="O77" s="826">
        <v>1</v>
      </c>
      <c r="P77" s="825">
        <v>32.86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31</v>
      </c>
      <c r="B78" s="822" t="s">
        <v>1360</v>
      </c>
      <c r="C78" s="822" t="s">
        <v>1366</v>
      </c>
      <c r="D78" s="823" t="s">
        <v>2116</v>
      </c>
      <c r="E78" s="824" t="s">
        <v>1372</v>
      </c>
      <c r="F78" s="822" t="s">
        <v>1363</v>
      </c>
      <c r="G78" s="822" t="s">
        <v>1554</v>
      </c>
      <c r="H78" s="822" t="s">
        <v>329</v>
      </c>
      <c r="I78" s="822" t="s">
        <v>1560</v>
      </c>
      <c r="J78" s="822" t="s">
        <v>1556</v>
      </c>
      <c r="K78" s="822" t="s">
        <v>1561</v>
      </c>
      <c r="L78" s="825">
        <v>26.26</v>
      </c>
      <c r="M78" s="825">
        <v>52.52</v>
      </c>
      <c r="N78" s="822">
        <v>2</v>
      </c>
      <c r="O78" s="826">
        <v>2</v>
      </c>
      <c r="P78" s="825">
        <v>52.52</v>
      </c>
      <c r="Q78" s="827">
        <v>1</v>
      </c>
      <c r="R78" s="822">
        <v>2</v>
      </c>
      <c r="S78" s="827">
        <v>1</v>
      </c>
      <c r="T78" s="826">
        <v>2</v>
      </c>
      <c r="U78" s="828">
        <v>1</v>
      </c>
    </row>
    <row r="79" spans="1:21" ht="14.45" customHeight="1" x14ac:dyDescent="0.2">
      <c r="A79" s="821">
        <v>31</v>
      </c>
      <c r="B79" s="822" t="s">
        <v>1360</v>
      </c>
      <c r="C79" s="822" t="s">
        <v>1366</v>
      </c>
      <c r="D79" s="823" t="s">
        <v>2116</v>
      </c>
      <c r="E79" s="824" t="s">
        <v>1372</v>
      </c>
      <c r="F79" s="822" t="s">
        <v>1363</v>
      </c>
      <c r="G79" s="822" t="s">
        <v>1554</v>
      </c>
      <c r="H79" s="822" t="s">
        <v>329</v>
      </c>
      <c r="I79" s="822" t="s">
        <v>1562</v>
      </c>
      <c r="J79" s="822" t="s">
        <v>1556</v>
      </c>
      <c r="K79" s="822" t="s">
        <v>1563</v>
      </c>
      <c r="L79" s="825">
        <v>40.549999999999997</v>
      </c>
      <c r="M79" s="825">
        <v>40.549999999999997</v>
      </c>
      <c r="N79" s="822">
        <v>1</v>
      </c>
      <c r="O79" s="826">
        <v>1</v>
      </c>
      <c r="P79" s="825">
        <v>40.549999999999997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31</v>
      </c>
      <c r="B80" s="822" t="s">
        <v>1360</v>
      </c>
      <c r="C80" s="822" t="s">
        <v>1366</v>
      </c>
      <c r="D80" s="823" t="s">
        <v>2116</v>
      </c>
      <c r="E80" s="824" t="s">
        <v>1372</v>
      </c>
      <c r="F80" s="822" t="s">
        <v>1363</v>
      </c>
      <c r="G80" s="822" t="s">
        <v>1434</v>
      </c>
      <c r="H80" s="822" t="s">
        <v>329</v>
      </c>
      <c r="I80" s="822" t="s">
        <v>1564</v>
      </c>
      <c r="J80" s="822" t="s">
        <v>1565</v>
      </c>
      <c r="K80" s="822" t="s">
        <v>1566</v>
      </c>
      <c r="L80" s="825">
        <v>700.35</v>
      </c>
      <c r="M80" s="825">
        <v>700.35</v>
      </c>
      <c r="N80" s="822">
        <v>1</v>
      </c>
      <c r="O80" s="826">
        <v>1</v>
      </c>
      <c r="P80" s="825">
        <v>700.35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31</v>
      </c>
      <c r="B81" s="822" t="s">
        <v>1360</v>
      </c>
      <c r="C81" s="822" t="s">
        <v>1366</v>
      </c>
      <c r="D81" s="823" t="s">
        <v>2116</v>
      </c>
      <c r="E81" s="824" t="s">
        <v>1372</v>
      </c>
      <c r="F81" s="822" t="s">
        <v>1363</v>
      </c>
      <c r="G81" s="822" t="s">
        <v>1434</v>
      </c>
      <c r="H81" s="822" t="s">
        <v>329</v>
      </c>
      <c r="I81" s="822" t="s">
        <v>1567</v>
      </c>
      <c r="J81" s="822" t="s">
        <v>1568</v>
      </c>
      <c r="K81" s="822" t="s">
        <v>1569</v>
      </c>
      <c r="L81" s="825">
        <v>492.19</v>
      </c>
      <c r="M81" s="825">
        <v>2953.14</v>
      </c>
      <c r="N81" s="822">
        <v>6</v>
      </c>
      <c r="O81" s="826">
        <v>6</v>
      </c>
      <c r="P81" s="825">
        <v>2953.14</v>
      </c>
      <c r="Q81" s="827">
        <v>1</v>
      </c>
      <c r="R81" s="822">
        <v>6</v>
      </c>
      <c r="S81" s="827">
        <v>1</v>
      </c>
      <c r="T81" s="826">
        <v>6</v>
      </c>
      <c r="U81" s="828">
        <v>1</v>
      </c>
    </row>
    <row r="82" spans="1:21" ht="14.45" customHeight="1" x14ac:dyDescent="0.2">
      <c r="A82" s="821">
        <v>31</v>
      </c>
      <c r="B82" s="822" t="s">
        <v>1360</v>
      </c>
      <c r="C82" s="822" t="s">
        <v>1366</v>
      </c>
      <c r="D82" s="823" t="s">
        <v>2116</v>
      </c>
      <c r="E82" s="824" t="s">
        <v>1372</v>
      </c>
      <c r="F82" s="822" t="s">
        <v>1363</v>
      </c>
      <c r="G82" s="822" t="s">
        <v>1434</v>
      </c>
      <c r="H82" s="822" t="s">
        <v>329</v>
      </c>
      <c r="I82" s="822" t="s">
        <v>1570</v>
      </c>
      <c r="J82" s="822" t="s">
        <v>1571</v>
      </c>
      <c r="K82" s="822" t="s">
        <v>1572</v>
      </c>
      <c r="L82" s="825">
        <v>971.25</v>
      </c>
      <c r="M82" s="825">
        <v>2913.75</v>
      </c>
      <c r="N82" s="822">
        <v>3</v>
      </c>
      <c r="O82" s="826">
        <v>3</v>
      </c>
      <c r="P82" s="825">
        <v>2913.75</v>
      </c>
      <c r="Q82" s="827">
        <v>1</v>
      </c>
      <c r="R82" s="822">
        <v>3</v>
      </c>
      <c r="S82" s="827">
        <v>1</v>
      </c>
      <c r="T82" s="826">
        <v>3</v>
      </c>
      <c r="U82" s="828">
        <v>1</v>
      </c>
    </row>
    <row r="83" spans="1:21" ht="14.45" customHeight="1" x14ac:dyDescent="0.2">
      <c r="A83" s="821">
        <v>31</v>
      </c>
      <c r="B83" s="822" t="s">
        <v>1360</v>
      </c>
      <c r="C83" s="822" t="s">
        <v>1366</v>
      </c>
      <c r="D83" s="823" t="s">
        <v>2116</v>
      </c>
      <c r="E83" s="824" t="s">
        <v>1372</v>
      </c>
      <c r="F83" s="822" t="s">
        <v>1363</v>
      </c>
      <c r="G83" s="822" t="s">
        <v>1434</v>
      </c>
      <c r="H83" s="822" t="s">
        <v>329</v>
      </c>
      <c r="I83" s="822" t="s">
        <v>1573</v>
      </c>
      <c r="J83" s="822" t="s">
        <v>1574</v>
      </c>
      <c r="K83" s="822" t="s">
        <v>1575</v>
      </c>
      <c r="L83" s="825">
        <v>748.63</v>
      </c>
      <c r="M83" s="825">
        <v>5989.0399999999991</v>
      </c>
      <c r="N83" s="822">
        <v>8</v>
      </c>
      <c r="O83" s="826">
        <v>8</v>
      </c>
      <c r="P83" s="825">
        <v>3743.1499999999996</v>
      </c>
      <c r="Q83" s="827">
        <v>0.625</v>
      </c>
      <c r="R83" s="822">
        <v>5</v>
      </c>
      <c r="S83" s="827">
        <v>0.625</v>
      </c>
      <c r="T83" s="826">
        <v>5</v>
      </c>
      <c r="U83" s="828">
        <v>0.625</v>
      </c>
    </row>
    <row r="84" spans="1:21" ht="14.45" customHeight="1" x14ac:dyDescent="0.2">
      <c r="A84" s="821">
        <v>31</v>
      </c>
      <c r="B84" s="822" t="s">
        <v>1360</v>
      </c>
      <c r="C84" s="822" t="s">
        <v>1366</v>
      </c>
      <c r="D84" s="823" t="s">
        <v>2116</v>
      </c>
      <c r="E84" s="824" t="s">
        <v>1372</v>
      </c>
      <c r="F84" s="822" t="s">
        <v>1363</v>
      </c>
      <c r="G84" s="822" t="s">
        <v>1434</v>
      </c>
      <c r="H84" s="822" t="s">
        <v>329</v>
      </c>
      <c r="I84" s="822" t="s">
        <v>1576</v>
      </c>
      <c r="J84" s="822" t="s">
        <v>1577</v>
      </c>
      <c r="K84" s="822" t="s">
        <v>1578</v>
      </c>
      <c r="L84" s="825">
        <v>400.2</v>
      </c>
      <c r="M84" s="825">
        <v>400.2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31</v>
      </c>
      <c r="B85" s="822" t="s">
        <v>1360</v>
      </c>
      <c r="C85" s="822" t="s">
        <v>1366</v>
      </c>
      <c r="D85" s="823" t="s">
        <v>2116</v>
      </c>
      <c r="E85" s="824" t="s">
        <v>1372</v>
      </c>
      <c r="F85" s="822" t="s">
        <v>1363</v>
      </c>
      <c r="G85" s="822" t="s">
        <v>1434</v>
      </c>
      <c r="H85" s="822" t="s">
        <v>329</v>
      </c>
      <c r="I85" s="822" t="s">
        <v>1579</v>
      </c>
      <c r="J85" s="822" t="s">
        <v>1580</v>
      </c>
      <c r="K85" s="822" t="s">
        <v>1581</v>
      </c>
      <c r="L85" s="825">
        <v>2500.1</v>
      </c>
      <c r="M85" s="825">
        <v>2500.1</v>
      </c>
      <c r="N85" s="822">
        <v>1</v>
      </c>
      <c r="O85" s="826">
        <v>1</v>
      </c>
      <c r="P85" s="825">
        <v>2500.1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31</v>
      </c>
      <c r="B86" s="822" t="s">
        <v>1360</v>
      </c>
      <c r="C86" s="822" t="s">
        <v>1366</v>
      </c>
      <c r="D86" s="823" t="s">
        <v>2116</v>
      </c>
      <c r="E86" s="824" t="s">
        <v>1372</v>
      </c>
      <c r="F86" s="822" t="s">
        <v>1363</v>
      </c>
      <c r="G86" s="822" t="s">
        <v>1434</v>
      </c>
      <c r="H86" s="822" t="s">
        <v>329</v>
      </c>
      <c r="I86" s="822" t="s">
        <v>1435</v>
      </c>
      <c r="J86" s="822" t="s">
        <v>1436</v>
      </c>
      <c r="K86" s="822" t="s">
        <v>1437</v>
      </c>
      <c r="L86" s="825">
        <v>60.23</v>
      </c>
      <c r="M86" s="825">
        <v>120.46</v>
      </c>
      <c r="N86" s="822">
        <v>2</v>
      </c>
      <c r="O86" s="826">
        <v>2</v>
      </c>
      <c r="P86" s="825">
        <v>120.46</v>
      </c>
      <c r="Q86" s="827">
        <v>1</v>
      </c>
      <c r="R86" s="822">
        <v>2</v>
      </c>
      <c r="S86" s="827">
        <v>1</v>
      </c>
      <c r="T86" s="826">
        <v>2</v>
      </c>
      <c r="U86" s="828">
        <v>1</v>
      </c>
    </row>
    <row r="87" spans="1:21" ht="14.45" customHeight="1" x14ac:dyDescent="0.2">
      <c r="A87" s="821">
        <v>31</v>
      </c>
      <c r="B87" s="822" t="s">
        <v>1360</v>
      </c>
      <c r="C87" s="822" t="s">
        <v>1366</v>
      </c>
      <c r="D87" s="823" t="s">
        <v>2116</v>
      </c>
      <c r="E87" s="824" t="s">
        <v>1372</v>
      </c>
      <c r="F87" s="822" t="s">
        <v>1363</v>
      </c>
      <c r="G87" s="822" t="s">
        <v>1434</v>
      </c>
      <c r="H87" s="822" t="s">
        <v>329</v>
      </c>
      <c r="I87" s="822" t="s">
        <v>1582</v>
      </c>
      <c r="J87" s="822" t="s">
        <v>1583</v>
      </c>
      <c r="K87" s="822" t="s">
        <v>1584</v>
      </c>
      <c r="L87" s="825">
        <v>245.42</v>
      </c>
      <c r="M87" s="825">
        <v>490.84</v>
      </c>
      <c r="N87" s="822">
        <v>2</v>
      </c>
      <c r="O87" s="826">
        <v>2</v>
      </c>
      <c r="P87" s="825">
        <v>490.84</v>
      </c>
      <c r="Q87" s="827">
        <v>1</v>
      </c>
      <c r="R87" s="822">
        <v>2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31</v>
      </c>
      <c r="B88" s="822" t="s">
        <v>1360</v>
      </c>
      <c r="C88" s="822" t="s">
        <v>1366</v>
      </c>
      <c r="D88" s="823" t="s">
        <v>2116</v>
      </c>
      <c r="E88" s="824" t="s">
        <v>1372</v>
      </c>
      <c r="F88" s="822" t="s">
        <v>1363</v>
      </c>
      <c r="G88" s="822" t="s">
        <v>1434</v>
      </c>
      <c r="H88" s="822" t="s">
        <v>329</v>
      </c>
      <c r="I88" s="822" t="s">
        <v>1585</v>
      </c>
      <c r="J88" s="822" t="s">
        <v>1586</v>
      </c>
      <c r="K88" s="822" t="s">
        <v>1587</v>
      </c>
      <c r="L88" s="825">
        <v>80.36</v>
      </c>
      <c r="M88" s="825">
        <v>80.36</v>
      </c>
      <c r="N88" s="822">
        <v>1</v>
      </c>
      <c r="O88" s="826">
        <v>1</v>
      </c>
      <c r="P88" s="825">
        <v>80.36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31</v>
      </c>
      <c r="B89" s="822" t="s">
        <v>1360</v>
      </c>
      <c r="C89" s="822" t="s">
        <v>1366</v>
      </c>
      <c r="D89" s="823" t="s">
        <v>2116</v>
      </c>
      <c r="E89" s="824" t="s">
        <v>1372</v>
      </c>
      <c r="F89" s="822" t="s">
        <v>1363</v>
      </c>
      <c r="G89" s="822" t="s">
        <v>1434</v>
      </c>
      <c r="H89" s="822" t="s">
        <v>329</v>
      </c>
      <c r="I89" s="822" t="s">
        <v>1588</v>
      </c>
      <c r="J89" s="822" t="s">
        <v>1436</v>
      </c>
      <c r="K89" s="822" t="s">
        <v>1589</v>
      </c>
      <c r="L89" s="825">
        <v>60.23</v>
      </c>
      <c r="M89" s="825">
        <v>120.46</v>
      </c>
      <c r="N89" s="822">
        <v>2</v>
      </c>
      <c r="O89" s="826">
        <v>2</v>
      </c>
      <c r="P89" s="825">
        <v>120.46</v>
      </c>
      <c r="Q89" s="827">
        <v>1</v>
      </c>
      <c r="R89" s="822">
        <v>2</v>
      </c>
      <c r="S89" s="827">
        <v>1</v>
      </c>
      <c r="T89" s="826">
        <v>2</v>
      </c>
      <c r="U89" s="828">
        <v>1</v>
      </c>
    </row>
    <row r="90" spans="1:21" ht="14.45" customHeight="1" x14ac:dyDescent="0.2">
      <c r="A90" s="821">
        <v>31</v>
      </c>
      <c r="B90" s="822" t="s">
        <v>1360</v>
      </c>
      <c r="C90" s="822" t="s">
        <v>1366</v>
      </c>
      <c r="D90" s="823" t="s">
        <v>2116</v>
      </c>
      <c r="E90" s="824" t="s">
        <v>1372</v>
      </c>
      <c r="F90" s="822" t="s">
        <v>1363</v>
      </c>
      <c r="G90" s="822" t="s">
        <v>1434</v>
      </c>
      <c r="H90" s="822" t="s">
        <v>329</v>
      </c>
      <c r="I90" s="822" t="s">
        <v>1590</v>
      </c>
      <c r="J90" s="822" t="s">
        <v>1591</v>
      </c>
      <c r="K90" s="822" t="s">
        <v>1592</v>
      </c>
      <c r="L90" s="825">
        <v>749.8</v>
      </c>
      <c r="M90" s="825">
        <v>1499.6</v>
      </c>
      <c r="N90" s="822">
        <v>2</v>
      </c>
      <c r="O90" s="826">
        <v>2</v>
      </c>
      <c r="P90" s="825">
        <v>1499.6</v>
      </c>
      <c r="Q90" s="827">
        <v>1</v>
      </c>
      <c r="R90" s="822">
        <v>2</v>
      </c>
      <c r="S90" s="827">
        <v>1</v>
      </c>
      <c r="T90" s="826">
        <v>2</v>
      </c>
      <c r="U90" s="828">
        <v>1</v>
      </c>
    </row>
    <row r="91" spans="1:21" ht="14.45" customHeight="1" x14ac:dyDescent="0.2">
      <c r="A91" s="821">
        <v>31</v>
      </c>
      <c r="B91" s="822" t="s">
        <v>1360</v>
      </c>
      <c r="C91" s="822" t="s">
        <v>1366</v>
      </c>
      <c r="D91" s="823" t="s">
        <v>2116</v>
      </c>
      <c r="E91" s="824" t="s">
        <v>1372</v>
      </c>
      <c r="F91" s="822" t="s">
        <v>1363</v>
      </c>
      <c r="G91" s="822" t="s">
        <v>1434</v>
      </c>
      <c r="H91" s="822" t="s">
        <v>329</v>
      </c>
      <c r="I91" s="822" t="s">
        <v>1593</v>
      </c>
      <c r="J91" s="822" t="s">
        <v>1594</v>
      </c>
      <c r="K91" s="822" t="s">
        <v>1595</v>
      </c>
      <c r="L91" s="825">
        <v>600.29999999999995</v>
      </c>
      <c r="M91" s="825">
        <v>600.29999999999995</v>
      </c>
      <c r="N91" s="822">
        <v>1</v>
      </c>
      <c r="O91" s="826">
        <v>1</v>
      </c>
      <c r="P91" s="825">
        <v>600.29999999999995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31</v>
      </c>
      <c r="B92" s="822" t="s">
        <v>1360</v>
      </c>
      <c r="C92" s="822" t="s">
        <v>1366</v>
      </c>
      <c r="D92" s="823" t="s">
        <v>2116</v>
      </c>
      <c r="E92" s="824" t="s">
        <v>1372</v>
      </c>
      <c r="F92" s="822" t="s">
        <v>1363</v>
      </c>
      <c r="G92" s="822" t="s">
        <v>1434</v>
      </c>
      <c r="H92" s="822" t="s">
        <v>329</v>
      </c>
      <c r="I92" s="822" t="s">
        <v>1596</v>
      </c>
      <c r="J92" s="822" t="s">
        <v>1597</v>
      </c>
      <c r="K92" s="822" t="s">
        <v>1598</v>
      </c>
      <c r="L92" s="825">
        <v>199.5</v>
      </c>
      <c r="M92" s="825">
        <v>399</v>
      </c>
      <c r="N92" s="822">
        <v>2</v>
      </c>
      <c r="O92" s="826">
        <v>2</v>
      </c>
      <c r="P92" s="825">
        <v>399</v>
      </c>
      <c r="Q92" s="827">
        <v>1</v>
      </c>
      <c r="R92" s="822">
        <v>2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31</v>
      </c>
      <c r="B93" s="822" t="s">
        <v>1360</v>
      </c>
      <c r="C93" s="822" t="s">
        <v>1366</v>
      </c>
      <c r="D93" s="823" t="s">
        <v>2116</v>
      </c>
      <c r="E93" s="824" t="s">
        <v>1372</v>
      </c>
      <c r="F93" s="822" t="s">
        <v>1363</v>
      </c>
      <c r="G93" s="822" t="s">
        <v>1434</v>
      </c>
      <c r="H93" s="822" t="s">
        <v>329</v>
      </c>
      <c r="I93" s="822" t="s">
        <v>1599</v>
      </c>
      <c r="J93" s="822" t="s">
        <v>1600</v>
      </c>
      <c r="K93" s="822" t="s">
        <v>1601</v>
      </c>
      <c r="L93" s="825">
        <v>320.25</v>
      </c>
      <c r="M93" s="825">
        <v>960.75</v>
      </c>
      <c r="N93" s="822">
        <v>3</v>
      </c>
      <c r="O93" s="826">
        <v>3</v>
      </c>
      <c r="P93" s="825">
        <v>960.75</v>
      </c>
      <c r="Q93" s="827">
        <v>1</v>
      </c>
      <c r="R93" s="822">
        <v>3</v>
      </c>
      <c r="S93" s="827">
        <v>1</v>
      </c>
      <c r="T93" s="826">
        <v>3</v>
      </c>
      <c r="U93" s="828">
        <v>1</v>
      </c>
    </row>
    <row r="94" spans="1:21" ht="14.45" customHeight="1" x14ac:dyDescent="0.2">
      <c r="A94" s="821">
        <v>31</v>
      </c>
      <c r="B94" s="822" t="s">
        <v>1360</v>
      </c>
      <c r="C94" s="822" t="s">
        <v>1366</v>
      </c>
      <c r="D94" s="823" t="s">
        <v>2116</v>
      </c>
      <c r="E94" s="824" t="s">
        <v>1372</v>
      </c>
      <c r="F94" s="822" t="s">
        <v>1363</v>
      </c>
      <c r="G94" s="822" t="s">
        <v>1434</v>
      </c>
      <c r="H94" s="822" t="s">
        <v>329</v>
      </c>
      <c r="I94" s="822" t="s">
        <v>1602</v>
      </c>
      <c r="J94" s="822" t="s">
        <v>1603</v>
      </c>
      <c r="K94" s="822" t="s">
        <v>1604</v>
      </c>
      <c r="L94" s="825">
        <v>1575</v>
      </c>
      <c r="M94" s="825">
        <v>3150</v>
      </c>
      <c r="N94" s="822">
        <v>2</v>
      </c>
      <c r="O94" s="826">
        <v>2</v>
      </c>
      <c r="P94" s="825">
        <v>3150</v>
      </c>
      <c r="Q94" s="827">
        <v>1</v>
      </c>
      <c r="R94" s="822">
        <v>2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31</v>
      </c>
      <c r="B95" s="822" t="s">
        <v>1360</v>
      </c>
      <c r="C95" s="822" t="s">
        <v>1366</v>
      </c>
      <c r="D95" s="823" t="s">
        <v>2116</v>
      </c>
      <c r="E95" s="824" t="s">
        <v>1372</v>
      </c>
      <c r="F95" s="822" t="s">
        <v>1363</v>
      </c>
      <c r="G95" s="822" t="s">
        <v>1434</v>
      </c>
      <c r="H95" s="822" t="s">
        <v>329</v>
      </c>
      <c r="I95" s="822" t="s">
        <v>1605</v>
      </c>
      <c r="J95" s="822" t="s">
        <v>1606</v>
      </c>
      <c r="K95" s="822" t="s">
        <v>1607</v>
      </c>
      <c r="L95" s="825">
        <v>249.55</v>
      </c>
      <c r="M95" s="825">
        <v>249.55</v>
      </c>
      <c r="N95" s="822">
        <v>1</v>
      </c>
      <c r="O95" s="826">
        <v>1</v>
      </c>
      <c r="P95" s="825">
        <v>249.55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31</v>
      </c>
      <c r="B96" s="822" t="s">
        <v>1360</v>
      </c>
      <c r="C96" s="822" t="s">
        <v>1366</v>
      </c>
      <c r="D96" s="823" t="s">
        <v>2116</v>
      </c>
      <c r="E96" s="824" t="s">
        <v>1372</v>
      </c>
      <c r="F96" s="822" t="s">
        <v>1363</v>
      </c>
      <c r="G96" s="822" t="s">
        <v>1434</v>
      </c>
      <c r="H96" s="822" t="s">
        <v>329</v>
      </c>
      <c r="I96" s="822" t="s">
        <v>1608</v>
      </c>
      <c r="J96" s="822" t="s">
        <v>1609</v>
      </c>
      <c r="K96" s="822" t="s">
        <v>1610</v>
      </c>
      <c r="L96" s="825">
        <v>500</v>
      </c>
      <c r="M96" s="825">
        <v>500</v>
      </c>
      <c r="N96" s="822">
        <v>1</v>
      </c>
      <c r="O96" s="826">
        <v>1</v>
      </c>
      <c r="P96" s="825">
        <v>500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31</v>
      </c>
      <c r="B97" s="822" t="s">
        <v>1360</v>
      </c>
      <c r="C97" s="822" t="s">
        <v>1366</v>
      </c>
      <c r="D97" s="823" t="s">
        <v>2116</v>
      </c>
      <c r="E97" s="824" t="s">
        <v>1372</v>
      </c>
      <c r="F97" s="822" t="s">
        <v>1363</v>
      </c>
      <c r="G97" s="822" t="s">
        <v>1434</v>
      </c>
      <c r="H97" s="822" t="s">
        <v>329</v>
      </c>
      <c r="I97" s="822" t="s">
        <v>1611</v>
      </c>
      <c r="J97" s="822" t="s">
        <v>1612</v>
      </c>
      <c r="K97" s="822" t="s">
        <v>1613</v>
      </c>
      <c r="L97" s="825">
        <v>749.8</v>
      </c>
      <c r="M97" s="825">
        <v>749.8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31</v>
      </c>
      <c r="B98" s="822" t="s">
        <v>1360</v>
      </c>
      <c r="C98" s="822" t="s">
        <v>1366</v>
      </c>
      <c r="D98" s="823" t="s">
        <v>2116</v>
      </c>
      <c r="E98" s="824" t="s">
        <v>1372</v>
      </c>
      <c r="F98" s="822" t="s">
        <v>1363</v>
      </c>
      <c r="G98" s="822" t="s">
        <v>1434</v>
      </c>
      <c r="H98" s="822" t="s">
        <v>329</v>
      </c>
      <c r="I98" s="822" t="s">
        <v>1614</v>
      </c>
      <c r="J98" s="822" t="s">
        <v>1577</v>
      </c>
      <c r="K98" s="822" t="s">
        <v>1615</v>
      </c>
      <c r="L98" s="825">
        <v>2400.0500000000002</v>
      </c>
      <c r="M98" s="825">
        <v>2400.0500000000002</v>
      </c>
      <c r="N98" s="822">
        <v>1</v>
      </c>
      <c r="O98" s="826">
        <v>1</v>
      </c>
      <c r="P98" s="825">
        <v>2400.0500000000002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31</v>
      </c>
      <c r="B99" s="822" t="s">
        <v>1360</v>
      </c>
      <c r="C99" s="822" t="s">
        <v>1366</v>
      </c>
      <c r="D99" s="823" t="s">
        <v>2116</v>
      </c>
      <c r="E99" s="824" t="s">
        <v>1372</v>
      </c>
      <c r="F99" s="822" t="s">
        <v>1363</v>
      </c>
      <c r="G99" s="822" t="s">
        <v>1434</v>
      </c>
      <c r="H99" s="822" t="s">
        <v>329</v>
      </c>
      <c r="I99" s="822" t="s">
        <v>1616</v>
      </c>
      <c r="J99" s="822" t="s">
        <v>1617</v>
      </c>
      <c r="K99" s="822" t="s">
        <v>1618</v>
      </c>
      <c r="L99" s="825">
        <v>2337</v>
      </c>
      <c r="M99" s="825">
        <v>4674</v>
      </c>
      <c r="N99" s="822">
        <v>2</v>
      </c>
      <c r="O99" s="826">
        <v>2</v>
      </c>
      <c r="P99" s="825">
        <v>4674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31</v>
      </c>
      <c r="B100" s="822" t="s">
        <v>1360</v>
      </c>
      <c r="C100" s="822" t="s">
        <v>1366</v>
      </c>
      <c r="D100" s="823" t="s">
        <v>2116</v>
      </c>
      <c r="E100" s="824" t="s">
        <v>1372</v>
      </c>
      <c r="F100" s="822" t="s">
        <v>1363</v>
      </c>
      <c r="G100" s="822" t="s">
        <v>1434</v>
      </c>
      <c r="H100" s="822" t="s">
        <v>329</v>
      </c>
      <c r="I100" s="822" t="s">
        <v>1619</v>
      </c>
      <c r="J100" s="822" t="s">
        <v>1620</v>
      </c>
      <c r="K100" s="822" t="s">
        <v>1621</v>
      </c>
      <c r="L100" s="825">
        <v>349.6</v>
      </c>
      <c r="M100" s="825">
        <v>349.6</v>
      </c>
      <c r="N100" s="822">
        <v>1</v>
      </c>
      <c r="O100" s="826">
        <v>1</v>
      </c>
      <c r="P100" s="825">
        <v>349.6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31</v>
      </c>
      <c r="B101" s="822" t="s">
        <v>1360</v>
      </c>
      <c r="C101" s="822" t="s">
        <v>1366</v>
      </c>
      <c r="D101" s="823" t="s">
        <v>2116</v>
      </c>
      <c r="E101" s="824" t="s">
        <v>1372</v>
      </c>
      <c r="F101" s="822" t="s">
        <v>1363</v>
      </c>
      <c r="G101" s="822" t="s">
        <v>1434</v>
      </c>
      <c r="H101" s="822" t="s">
        <v>329</v>
      </c>
      <c r="I101" s="822" t="s">
        <v>1622</v>
      </c>
      <c r="J101" s="822" t="s">
        <v>1623</v>
      </c>
      <c r="K101" s="822" t="s">
        <v>1624</v>
      </c>
      <c r="L101" s="825">
        <v>747.5</v>
      </c>
      <c r="M101" s="825">
        <v>747.5</v>
      </c>
      <c r="N101" s="822">
        <v>1</v>
      </c>
      <c r="O101" s="826">
        <v>1</v>
      </c>
      <c r="P101" s="825">
        <v>747.5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31</v>
      </c>
      <c r="B102" s="822" t="s">
        <v>1360</v>
      </c>
      <c r="C102" s="822" t="s">
        <v>1366</v>
      </c>
      <c r="D102" s="823" t="s">
        <v>2116</v>
      </c>
      <c r="E102" s="824" t="s">
        <v>1372</v>
      </c>
      <c r="F102" s="822" t="s">
        <v>1363</v>
      </c>
      <c r="G102" s="822" t="s">
        <v>1434</v>
      </c>
      <c r="H102" s="822" t="s">
        <v>329</v>
      </c>
      <c r="I102" s="822" t="s">
        <v>1625</v>
      </c>
      <c r="J102" s="822" t="s">
        <v>1626</v>
      </c>
      <c r="K102" s="822" t="s">
        <v>1627</v>
      </c>
      <c r="L102" s="825">
        <v>695.62</v>
      </c>
      <c r="M102" s="825">
        <v>695.62</v>
      </c>
      <c r="N102" s="822">
        <v>1</v>
      </c>
      <c r="O102" s="826">
        <v>1</v>
      </c>
      <c r="P102" s="825">
        <v>695.62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31</v>
      </c>
      <c r="B103" s="822" t="s">
        <v>1360</v>
      </c>
      <c r="C103" s="822" t="s">
        <v>1366</v>
      </c>
      <c r="D103" s="823" t="s">
        <v>2116</v>
      </c>
      <c r="E103" s="824" t="s">
        <v>1372</v>
      </c>
      <c r="F103" s="822" t="s">
        <v>1363</v>
      </c>
      <c r="G103" s="822" t="s">
        <v>1434</v>
      </c>
      <c r="H103" s="822" t="s">
        <v>329</v>
      </c>
      <c r="I103" s="822" t="s">
        <v>1628</v>
      </c>
      <c r="J103" s="822" t="s">
        <v>1629</v>
      </c>
      <c r="K103" s="822" t="s">
        <v>1630</v>
      </c>
      <c r="L103" s="825">
        <v>1000.5</v>
      </c>
      <c r="M103" s="825">
        <v>2001</v>
      </c>
      <c r="N103" s="822">
        <v>2</v>
      </c>
      <c r="O103" s="826">
        <v>2</v>
      </c>
      <c r="P103" s="825">
        <v>2001</v>
      </c>
      <c r="Q103" s="827">
        <v>1</v>
      </c>
      <c r="R103" s="822">
        <v>2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31</v>
      </c>
      <c r="B104" s="822" t="s">
        <v>1360</v>
      </c>
      <c r="C104" s="822" t="s">
        <v>1366</v>
      </c>
      <c r="D104" s="823" t="s">
        <v>2116</v>
      </c>
      <c r="E104" s="824" t="s">
        <v>1372</v>
      </c>
      <c r="F104" s="822" t="s">
        <v>1363</v>
      </c>
      <c r="G104" s="822" t="s">
        <v>1434</v>
      </c>
      <c r="H104" s="822" t="s">
        <v>329</v>
      </c>
      <c r="I104" s="822" t="s">
        <v>1631</v>
      </c>
      <c r="J104" s="822" t="s">
        <v>1632</v>
      </c>
      <c r="K104" s="822" t="s">
        <v>1633</v>
      </c>
      <c r="L104" s="825">
        <v>349.6</v>
      </c>
      <c r="M104" s="825">
        <v>349.6</v>
      </c>
      <c r="N104" s="822">
        <v>1</v>
      </c>
      <c r="O104" s="826">
        <v>1</v>
      </c>
      <c r="P104" s="825">
        <v>349.6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31</v>
      </c>
      <c r="B105" s="822" t="s">
        <v>1360</v>
      </c>
      <c r="C105" s="822" t="s">
        <v>1366</v>
      </c>
      <c r="D105" s="823" t="s">
        <v>2116</v>
      </c>
      <c r="E105" s="824" t="s">
        <v>1372</v>
      </c>
      <c r="F105" s="822" t="s">
        <v>1363</v>
      </c>
      <c r="G105" s="822" t="s">
        <v>1634</v>
      </c>
      <c r="H105" s="822" t="s">
        <v>329</v>
      </c>
      <c r="I105" s="822" t="s">
        <v>1635</v>
      </c>
      <c r="J105" s="822" t="s">
        <v>1636</v>
      </c>
      <c r="K105" s="822" t="s">
        <v>1637</v>
      </c>
      <c r="L105" s="825">
        <v>949.9</v>
      </c>
      <c r="M105" s="825">
        <v>949.9</v>
      </c>
      <c r="N105" s="822">
        <v>1</v>
      </c>
      <c r="O105" s="826">
        <v>1</v>
      </c>
      <c r="P105" s="825">
        <v>949.9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31</v>
      </c>
      <c r="B106" s="822" t="s">
        <v>1360</v>
      </c>
      <c r="C106" s="822" t="s">
        <v>1366</v>
      </c>
      <c r="D106" s="823" t="s">
        <v>2116</v>
      </c>
      <c r="E106" s="824" t="s">
        <v>1372</v>
      </c>
      <c r="F106" s="822" t="s">
        <v>1363</v>
      </c>
      <c r="G106" s="822" t="s">
        <v>1634</v>
      </c>
      <c r="H106" s="822" t="s">
        <v>329</v>
      </c>
      <c r="I106" s="822" t="s">
        <v>1638</v>
      </c>
      <c r="J106" s="822" t="s">
        <v>1639</v>
      </c>
      <c r="K106" s="822" t="s">
        <v>1640</v>
      </c>
      <c r="L106" s="825">
        <v>399.63</v>
      </c>
      <c r="M106" s="825">
        <v>7193.34</v>
      </c>
      <c r="N106" s="822">
        <v>18</v>
      </c>
      <c r="O106" s="826">
        <v>18</v>
      </c>
      <c r="P106" s="825">
        <v>5994.4500000000007</v>
      </c>
      <c r="Q106" s="827">
        <v>0.83333333333333337</v>
      </c>
      <c r="R106" s="822">
        <v>15</v>
      </c>
      <c r="S106" s="827">
        <v>0.83333333333333337</v>
      </c>
      <c r="T106" s="826">
        <v>15</v>
      </c>
      <c r="U106" s="828">
        <v>0.83333333333333337</v>
      </c>
    </row>
    <row r="107" spans="1:21" ht="14.45" customHeight="1" x14ac:dyDescent="0.2">
      <c r="A107" s="821">
        <v>31</v>
      </c>
      <c r="B107" s="822" t="s">
        <v>1360</v>
      </c>
      <c r="C107" s="822" t="s">
        <v>1366</v>
      </c>
      <c r="D107" s="823" t="s">
        <v>2116</v>
      </c>
      <c r="E107" s="824" t="s">
        <v>1372</v>
      </c>
      <c r="F107" s="822" t="s">
        <v>1363</v>
      </c>
      <c r="G107" s="822" t="s">
        <v>1634</v>
      </c>
      <c r="H107" s="822" t="s">
        <v>329</v>
      </c>
      <c r="I107" s="822" t="s">
        <v>1641</v>
      </c>
      <c r="J107" s="822" t="s">
        <v>1642</v>
      </c>
      <c r="K107" s="822" t="s">
        <v>1643</v>
      </c>
      <c r="L107" s="825">
        <v>249.55</v>
      </c>
      <c r="M107" s="825">
        <v>3244.15</v>
      </c>
      <c r="N107" s="822">
        <v>13</v>
      </c>
      <c r="O107" s="826">
        <v>7</v>
      </c>
      <c r="P107" s="825">
        <v>2745.05</v>
      </c>
      <c r="Q107" s="827">
        <v>0.84615384615384615</v>
      </c>
      <c r="R107" s="822">
        <v>11</v>
      </c>
      <c r="S107" s="827">
        <v>0.84615384615384615</v>
      </c>
      <c r="T107" s="826">
        <v>6</v>
      </c>
      <c r="U107" s="828">
        <v>0.8571428571428571</v>
      </c>
    </row>
    <row r="108" spans="1:21" ht="14.45" customHeight="1" x14ac:dyDescent="0.2">
      <c r="A108" s="821">
        <v>31</v>
      </c>
      <c r="B108" s="822" t="s">
        <v>1360</v>
      </c>
      <c r="C108" s="822" t="s">
        <v>1366</v>
      </c>
      <c r="D108" s="823" t="s">
        <v>2116</v>
      </c>
      <c r="E108" s="824" t="s">
        <v>1372</v>
      </c>
      <c r="F108" s="822" t="s">
        <v>1363</v>
      </c>
      <c r="G108" s="822" t="s">
        <v>1634</v>
      </c>
      <c r="H108" s="822" t="s">
        <v>329</v>
      </c>
      <c r="I108" s="822" t="s">
        <v>1644</v>
      </c>
      <c r="J108" s="822" t="s">
        <v>1636</v>
      </c>
      <c r="K108" s="822" t="s">
        <v>1645</v>
      </c>
      <c r="L108" s="825">
        <v>916.69</v>
      </c>
      <c r="M108" s="825">
        <v>1833.38</v>
      </c>
      <c r="N108" s="822">
        <v>2</v>
      </c>
      <c r="O108" s="826">
        <v>2</v>
      </c>
      <c r="P108" s="825">
        <v>916.69</v>
      </c>
      <c r="Q108" s="827">
        <v>0.5</v>
      </c>
      <c r="R108" s="822">
        <v>1</v>
      </c>
      <c r="S108" s="827">
        <v>0.5</v>
      </c>
      <c r="T108" s="826">
        <v>1</v>
      </c>
      <c r="U108" s="828">
        <v>0.5</v>
      </c>
    </row>
    <row r="109" spans="1:21" ht="14.45" customHeight="1" x14ac:dyDescent="0.2">
      <c r="A109" s="821">
        <v>31</v>
      </c>
      <c r="B109" s="822" t="s">
        <v>1360</v>
      </c>
      <c r="C109" s="822" t="s">
        <v>1366</v>
      </c>
      <c r="D109" s="823" t="s">
        <v>2116</v>
      </c>
      <c r="E109" s="824" t="s">
        <v>1373</v>
      </c>
      <c r="F109" s="822" t="s">
        <v>1361</v>
      </c>
      <c r="G109" s="822" t="s">
        <v>1646</v>
      </c>
      <c r="H109" s="822" t="s">
        <v>329</v>
      </c>
      <c r="I109" s="822" t="s">
        <v>1647</v>
      </c>
      <c r="J109" s="822" t="s">
        <v>1648</v>
      </c>
      <c r="K109" s="822" t="s">
        <v>1649</v>
      </c>
      <c r="L109" s="825">
        <v>176.32</v>
      </c>
      <c r="M109" s="825">
        <v>176.32</v>
      </c>
      <c r="N109" s="822">
        <v>1</v>
      </c>
      <c r="O109" s="826">
        <v>0.5</v>
      </c>
      <c r="P109" s="825">
        <v>176.32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31</v>
      </c>
      <c r="B110" s="822" t="s">
        <v>1360</v>
      </c>
      <c r="C110" s="822" t="s">
        <v>1366</v>
      </c>
      <c r="D110" s="823" t="s">
        <v>2116</v>
      </c>
      <c r="E110" s="824" t="s">
        <v>1373</v>
      </c>
      <c r="F110" s="822" t="s">
        <v>1361</v>
      </c>
      <c r="G110" s="822" t="s">
        <v>1443</v>
      </c>
      <c r="H110" s="822" t="s">
        <v>329</v>
      </c>
      <c r="I110" s="822" t="s">
        <v>1444</v>
      </c>
      <c r="J110" s="822" t="s">
        <v>675</v>
      </c>
      <c r="K110" s="822" t="s">
        <v>676</v>
      </c>
      <c r="L110" s="825">
        <v>52.87</v>
      </c>
      <c r="M110" s="825">
        <v>105.74</v>
      </c>
      <c r="N110" s="822">
        <v>2</v>
      </c>
      <c r="O110" s="826">
        <v>1</v>
      </c>
      <c r="P110" s="825">
        <v>105.74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31</v>
      </c>
      <c r="B111" s="822" t="s">
        <v>1360</v>
      </c>
      <c r="C111" s="822" t="s">
        <v>1366</v>
      </c>
      <c r="D111" s="823" t="s">
        <v>2116</v>
      </c>
      <c r="E111" s="824" t="s">
        <v>1373</v>
      </c>
      <c r="F111" s="822" t="s">
        <v>1361</v>
      </c>
      <c r="G111" s="822" t="s">
        <v>1443</v>
      </c>
      <c r="H111" s="822" t="s">
        <v>329</v>
      </c>
      <c r="I111" s="822" t="s">
        <v>1445</v>
      </c>
      <c r="J111" s="822" t="s">
        <v>675</v>
      </c>
      <c r="K111" s="822" t="s">
        <v>676</v>
      </c>
      <c r="L111" s="825">
        <v>52.87</v>
      </c>
      <c r="M111" s="825">
        <v>52.87</v>
      </c>
      <c r="N111" s="822">
        <v>1</v>
      </c>
      <c r="O111" s="826">
        <v>1</v>
      </c>
      <c r="P111" s="825">
        <v>52.87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31</v>
      </c>
      <c r="B112" s="822" t="s">
        <v>1360</v>
      </c>
      <c r="C112" s="822" t="s">
        <v>1366</v>
      </c>
      <c r="D112" s="823" t="s">
        <v>2116</v>
      </c>
      <c r="E112" s="824" t="s">
        <v>1373</v>
      </c>
      <c r="F112" s="822" t="s">
        <v>1361</v>
      </c>
      <c r="G112" s="822" t="s">
        <v>1650</v>
      </c>
      <c r="H112" s="822" t="s">
        <v>329</v>
      </c>
      <c r="I112" s="822" t="s">
        <v>1651</v>
      </c>
      <c r="J112" s="822" t="s">
        <v>1652</v>
      </c>
      <c r="K112" s="822" t="s">
        <v>1653</v>
      </c>
      <c r="L112" s="825">
        <v>76.180000000000007</v>
      </c>
      <c r="M112" s="825">
        <v>76.180000000000007</v>
      </c>
      <c r="N112" s="822">
        <v>1</v>
      </c>
      <c r="O112" s="826">
        <v>1</v>
      </c>
      <c r="P112" s="825">
        <v>76.180000000000007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31</v>
      </c>
      <c r="B113" s="822" t="s">
        <v>1360</v>
      </c>
      <c r="C113" s="822" t="s">
        <v>1366</v>
      </c>
      <c r="D113" s="823" t="s">
        <v>2116</v>
      </c>
      <c r="E113" s="824" t="s">
        <v>1373</v>
      </c>
      <c r="F113" s="822" t="s">
        <v>1361</v>
      </c>
      <c r="G113" s="822" t="s">
        <v>1391</v>
      </c>
      <c r="H113" s="822" t="s">
        <v>606</v>
      </c>
      <c r="I113" s="822" t="s">
        <v>1159</v>
      </c>
      <c r="J113" s="822" t="s">
        <v>717</v>
      </c>
      <c r="K113" s="822" t="s">
        <v>1160</v>
      </c>
      <c r="L113" s="825">
        <v>736.33</v>
      </c>
      <c r="M113" s="825">
        <v>736.33</v>
      </c>
      <c r="N113" s="822">
        <v>1</v>
      </c>
      <c r="O113" s="826">
        <v>1</v>
      </c>
      <c r="P113" s="825">
        <v>736.33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31</v>
      </c>
      <c r="B114" s="822" t="s">
        <v>1360</v>
      </c>
      <c r="C114" s="822" t="s">
        <v>1366</v>
      </c>
      <c r="D114" s="823" t="s">
        <v>2116</v>
      </c>
      <c r="E114" s="824" t="s">
        <v>1373</v>
      </c>
      <c r="F114" s="822" t="s">
        <v>1361</v>
      </c>
      <c r="G114" s="822" t="s">
        <v>1475</v>
      </c>
      <c r="H114" s="822" t="s">
        <v>329</v>
      </c>
      <c r="I114" s="822" t="s">
        <v>1654</v>
      </c>
      <c r="J114" s="822" t="s">
        <v>628</v>
      </c>
      <c r="K114" s="822" t="s">
        <v>1655</v>
      </c>
      <c r="L114" s="825">
        <v>35.25</v>
      </c>
      <c r="M114" s="825">
        <v>141</v>
      </c>
      <c r="N114" s="822">
        <v>4</v>
      </c>
      <c r="O114" s="826">
        <v>2</v>
      </c>
      <c r="P114" s="825">
        <v>141</v>
      </c>
      <c r="Q114" s="827">
        <v>1</v>
      </c>
      <c r="R114" s="822">
        <v>4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31</v>
      </c>
      <c r="B115" s="822" t="s">
        <v>1360</v>
      </c>
      <c r="C115" s="822" t="s">
        <v>1366</v>
      </c>
      <c r="D115" s="823" t="s">
        <v>2116</v>
      </c>
      <c r="E115" s="824" t="s">
        <v>1373</v>
      </c>
      <c r="F115" s="822" t="s">
        <v>1361</v>
      </c>
      <c r="G115" s="822" t="s">
        <v>1475</v>
      </c>
      <c r="H115" s="822" t="s">
        <v>329</v>
      </c>
      <c r="I115" s="822" t="s">
        <v>1656</v>
      </c>
      <c r="J115" s="822" t="s">
        <v>628</v>
      </c>
      <c r="K115" s="822" t="s">
        <v>1480</v>
      </c>
      <c r="L115" s="825">
        <v>35.25</v>
      </c>
      <c r="M115" s="825">
        <v>70.5</v>
      </c>
      <c r="N115" s="822">
        <v>2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31</v>
      </c>
      <c r="B116" s="822" t="s">
        <v>1360</v>
      </c>
      <c r="C116" s="822" t="s">
        <v>1366</v>
      </c>
      <c r="D116" s="823" t="s">
        <v>2116</v>
      </c>
      <c r="E116" s="824" t="s">
        <v>1373</v>
      </c>
      <c r="F116" s="822" t="s">
        <v>1361</v>
      </c>
      <c r="G116" s="822" t="s">
        <v>1657</v>
      </c>
      <c r="H116" s="822" t="s">
        <v>606</v>
      </c>
      <c r="I116" s="822" t="s">
        <v>1658</v>
      </c>
      <c r="J116" s="822" t="s">
        <v>1659</v>
      </c>
      <c r="K116" s="822" t="s">
        <v>1660</v>
      </c>
      <c r="L116" s="825">
        <v>63.75</v>
      </c>
      <c r="M116" s="825">
        <v>63.75</v>
      </c>
      <c r="N116" s="822">
        <v>1</v>
      </c>
      <c r="O116" s="826">
        <v>0.5</v>
      </c>
      <c r="P116" s="825">
        <v>63.75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31</v>
      </c>
      <c r="B117" s="822" t="s">
        <v>1360</v>
      </c>
      <c r="C117" s="822" t="s">
        <v>1366</v>
      </c>
      <c r="D117" s="823" t="s">
        <v>2116</v>
      </c>
      <c r="E117" s="824" t="s">
        <v>1373</v>
      </c>
      <c r="F117" s="822" t="s">
        <v>1363</v>
      </c>
      <c r="G117" s="822" t="s">
        <v>1554</v>
      </c>
      <c r="H117" s="822" t="s">
        <v>329</v>
      </c>
      <c r="I117" s="822" t="s">
        <v>1558</v>
      </c>
      <c r="J117" s="822" t="s">
        <v>1556</v>
      </c>
      <c r="K117" s="822" t="s">
        <v>1559</v>
      </c>
      <c r="L117" s="825">
        <v>32.86</v>
      </c>
      <c r="M117" s="825">
        <v>197.16000000000003</v>
      </c>
      <c r="N117" s="822">
        <v>6</v>
      </c>
      <c r="O117" s="826">
        <v>5</v>
      </c>
      <c r="P117" s="825">
        <v>197.16000000000003</v>
      </c>
      <c r="Q117" s="827">
        <v>1</v>
      </c>
      <c r="R117" s="822">
        <v>6</v>
      </c>
      <c r="S117" s="827">
        <v>1</v>
      </c>
      <c r="T117" s="826">
        <v>5</v>
      </c>
      <c r="U117" s="828">
        <v>1</v>
      </c>
    </row>
    <row r="118" spans="1:21" ht="14.45" customHeight="1" x14ac:dyDescent="0.2">
      <c r="A118" s="821">
        <v>31</v>
      </c>
      <c r="B118" s="822" t="s">
        <v>1360</v>
      </c>
      <c r="C118" s="822" t="s">
        <v>1366</v>
      </c>
      <c r="D118" s="823" t="s">
        <v>2116</v>
      </c>
      <c r="E118" s="824" t="s">
        <v>1373</v>
      </c>
      <c r="F118" s="822" t="s">
        <v>1363</v>
      </c>
      <c r="G118" s="822" t="s">
        <v>1554</v>
      </c>
      <c r="H118" s="822" t="s">
        <v>329</v>
      </c>
      <c r="I118" s="822" t="s">
        <v>1560</v>
      </c>
      <c r="J118" s="822" t="s">
        <v>1556</v>
      </c>
      <c r="K118" s="822" t="s">
        <v>1561</v>
      </c>
      <c r="L118" s="825">
        <v>26.26</v>
      </c>
      <c r="M118" s="825">
        <v>26.26</v>
      </c>
      <c r="N118" s="822">
        <v>1</v>
      </c>
      <c r="O118" s="826">
        <v>1</v>
      </c>
      <c r="P118" s="825">
        <v>26.26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31</v>
      </c>
      <c r="B119" s="822" t="s">
        <v>1360</v>
      </c>
      <c r="C119" s="822" t="s">
        <v>1366</v>
      </c>
      <c r="D119" s="823" t="s">
        <v>2116</v>
      </c>
      <c r="E119" s="824" t="s">
        <v>1373</v>
      </c>
      <c r="F119" s="822" t="s">
        <v>1363</v>
      </c>
      <c r="G119" s="822" t="s">
        <v>1434</v>
      </c>
      <c r="H119" s="822" t="s">
        <v>329</v>
      </c>
      <c r="I119" s="822" t="s">
        <v>1585</v>
      </c>
      <c r="J119" s="822" t="s">
        <v>1586</v>
      </c>
      <c r="K119" s="822" t="s">
        <v>1587</v>
      </c>
      <c r="L119" s="825">
        <v>80.36</v>
      </c>
      <c r="M119" s="825">
        <v>80.36</v>
      </c>
      <c r="N119" s="822">
        <v>1</v>
      </c>
      <c r="O119" s="826">
        <v>1</v>
      </c>
      <c r="P119" s="825">
        <v>80.36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1360</v>
      </c>
      <c r="C120" s="822" t="s">
        <v>1366</v>
      </c>
      <c r="D120" s="823" t="s">
        <v>2116</v>
      </c>
      <c r="E120" s="824" t="s">
        <v>1373</v>
      </c>
      <c r="F120" s="822" t="s">
        <v>1363</v>
      </c>
      <c r="G120" s="822" t="s">
        <v>1434</v>
      </c>
      <c r="H120" s="822" t="s">
        <v>329</v>
      </c>
      <c r="I120" s="822" t="s">
        <v>1590</v>
      </c>
      <c r="J120" s="822" t="s">
        <v>1591</v>
      </c>
      <c r="K120" s="822" t="s">
        <v>1592</v>
      </c>
      <c r="L120" s="825">
        <v>749.8</v>
      </c>
      <c r="M120" s="825">
        <v>749.8</v>
      </c>
      <c r="N120" s="822">
        <v>1</v>
      </c>
      <c r="O120" s="826">
        <v>1</v>
      </c>
      <c r="P120" s="825">
        <v>749.8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31</v>
      </c>
      <c r="B121" s="822" t="s">
        <v>1360</v>
      </c>
      <c r="C121" s="822" t="s">
        <v>1366</v>
      </c>
      <c r="D121" s="823" t="s">
        <v>2116</v>
      </c>
      <c r="E121" s="824" t="s">
        <v>1373</v>
      </c>
      <c r="F121" s="822" t="s">
        <v>1363</v>
      </c>
      <c r="G121" s="822" t="s">
        <v>1434</v>
      </c>
      <c r="H121" s="822" t="s">
        <v>329</v>
      </c>
      <c r="I121" s="822" t="s">
        <v>1661</v>
      </c>
      <c r="J121" s="822" t="s">
        <v>1662</v>
      </c>
      <c r="K121" s="822" t="s">
        <v>1663</v>
      </c>
      <c r="L121" s="825">
        <v>349.13</v>
      </c>
      <c r="M121" s="825">
        <v>349.13</v>
      </c>
      <c r="N121" s="822">
        <v>1</v>
      </c>
      <c r="O121" s="826">
        <v>1</v>
      </c>
      <c r="P121" s="825">
        <v>349.13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31</v>
      </c>
      <c r="B122" s="822" t="s">
        <v>1360</v>
      </c>
      <c r="C122" s="822" t="s">
        <v>1366</v>
      </c>
      <c r="D122" s="823" t="s">
        <v>2116</v>
      </c>
      <c r="E122" s="824" t="s">
        <v>1373</v>
      </c>
      <c r="F122" s="822" t="s">
        <v>1363</v>
      </c>
      <c r="G122" s="822" t="s">
        <v>1434</v>
      </c>
      <c r="H122" s="822" t="s">
        <v>329</v>
      </c>
      <c r="I122" s="822" t="s">
        <v>1605</v>
      </c>
      <c r="J122" s="822" t="s">
        <v>1606</v>
      </c>
      <c r="K122" s="822" t="s">
        <v>1607</v>
      </c>
      <c r="L122" s="825">
        <v>249.55</v>
      </c>
      <c r="M122" s="825">
        <v>249.55</v>
      </c>
      <c r="N122" s="822">
        <v>1</v>
      </c>
      <c r="O122" s="826">
        <v>1</v>
      </c>
      <c r="P122" s="825">
        <v>249.55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31</v>
      </c>
      <c r="B123" s="822" t="s">
        <v>1360</v>
      </c>
      <c r="C123" s="822" t="s">
        <v>1366</v>
      </c>
      <c r="D123" s="823" t="s">
        <v>2116</v>
      </c>
      <c r="E123" s="824" t="s">
        <v>1373</v>
      </c>
      <c r="F123" s="822" t="s">
        <v>1363</v>
      </c>
      <c r="G123" s="822" t="s">
        <v>1434</v>
      </c>
      <c r="H123" s="822" t="s">
        <v>329</v>
      </c>
      <c r="I123" s="822" t="s">
        <v>1664</v>
      </c>
      <c r="J123" s="822" t="s">
        <v>1665</v>
      </c>
      <c r="K123" s="822" t="s">
        <v>1666</v>
      </c>
      <c r="L123" s="825">
        <v>1591.57</v>
      </c>
      <c r="M123" s="825">
        <v>1591.57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31</v>
      </c>
      <c r="B124" s="822" t="s">
        <v>1360</v>
      </c>
      <c r="C124" s="822" t="s">
        <v>1366</v>
      </c>
      <c r="D124" s="823" t="s">
        <v>2116</v>
      </c>
      <c r="E124" s="824" t="s">
        <v>1373</v>
      </c>
      <c r="F124" s="822" t="s">
        <v>1363</v>
      </c>
      <c r="G124" s="822" t="s">
        <v>1434</v>
      </c>
      <c r="H124" s="822" t="s">
        <v>329</v>
      </c>
      <c r="I124" s="822" t="s">
        <v>1667</v>
      </c>
      <c r="J124" s="822" t="s">
        <v>1668</v>
      </c>
      <c r="K124" s="822" t="s">
        <v>1669</v>
      </c>
      <c r="L124" s="825">
        <v>500.25</v>
      </c>
      <c r="M124" s="825">
        <v>500.25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31</v>
      </c>
      <c r="B125" s="822" t="s">
        <v>1360</v>
      </c>
      <c r="C125" s="822" t="s">
        <v>1366</v>
      </c>
      <c r="D125" s="823" t="s">
        <v>2116</v>
      </c>
      <c r="E125" s="824" t="s">
        <v>1373</v>
      </c>
      <c r="F125" s="822" t="s">
        <v>1363</v>
      </c>
      <c r="G125" s="822" t="s">
        <v>1634</v>
      </c>
      <c r="H125" s="822" t="s">
        <v>329</v>
      </c>
      <c r="I125" s="822" t="s">
        <v>1638</v>
      </c>
      <c r="J125" s="822" t="s">
        <v>1639</v>
      </c>
      <c r="K125" s="822" t="s">
        <v>1640</v>
      </c>
      <c r="L125" s="825">
        <v>399.63</v>
      </c>
      <c r="M125" s="825">
        <v>399.63</v>
      </c>
      <c r="N125" s="822">
        <v>1</v>
      </c>
      <c r="O125" s="826">
        <v>1</v>
      </c>
      <c r="P125" s="825">
        <v>399.63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31</v>
      </c>
      <c r="B126" s="822" t="s">
        <v>1360</v>
      </c>
      <c r="C126" s="822" t="s">
        <v>1366</v>
      </c>
      <c r="D126" s="823" t="s">
        <v>2116</v>
      </c>
      <c r="E126" s="824" t="s">
        <v>1374</v>
      </c>
      <c r="F126" s="822" t="s">
        <v>1361</v>
      </c>
      <c r="G126" s="822" t="s">
        <v>1670</v>
      </c>
      <c r="H126" s="822" t="s">
        <v>606</v>
      </c>
      <c r="I126" s="822" t="s">
        <v>1671</v>
      </c>
      <c r="J126" s="822" t="s">
        <v>617</v>
      </c>
      <c r="K126" s="822" t="s">
        <v>614</v>
      </c>
      <c r="L126" s="825">
        <v>72.55</v>
      </c>
      <c r="M126" s="825">
        <v>72.55</v>
      </c>
      <c r="N126" s="822">
        <v>1</v>
      </c>
      <c r="O126" s="826">
        <v>1</v>
      </c>
      <c r="P126" s="825">
        <v>72.55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31</v>
      </c>
      <c r="B127" s="822" t="s">
        <v>1360</v>
      </c>
      <c r="C127" s="822" t="s">
        <v>1366</v>
      </c>
      <c r="D127" s="823" t="s">
        <v>2116</v>
      </c>
      <c r="E127" s="824" t="s">
        <v>1374</v>
      </c>
      <c r="F127" s="822" t="s">
        <v>1361</v>
      </c>
      <c r="G127" s="822" t="s">
        <v>1670</v>
      </c>
      <c r="H127" s="822" t="s">
        <v>329</v>
      </c>
      <c r="I127" s="822" t="s">
        <v>1672</v>
      </c>
      <c r="J127" s="822" t="s">
        <v>613</v>
      </c>
      <c r="K127" s="822" t="s">
        <v>614</v>
      </c>
      <c r="L127" s="825">
        <v>72.55</v>
      </c>
      <c r="M127" s="825">
        <v>72.55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31</v>
      </c>
      <c r="B128" s="822" t="s">
        <v>1360</v>
      </c>
      <c r="C128" s="822" t="s">
        <v>1366</v>
      </c>
      <c r="D128" s="823" t="s">
        <v>2116</v>
      </c>
      <c r="E128" s="824" t="s">
        <v>1374</v>
      </c>
      <c r="F128" s="822" t="s">
        <v>1361</v>
      </c>
      <c r="G128" s="822" t="s">
        <v>1405</v>
      </c>
      <c r="H128" s="822" t="s">
        <v>329</v>
      </c>
      <c r="I128" s="822" t="s">
        <v>1673</v>
      </c>
      <c r="J128" s="822" t="s">
        <v>1674</v>
      </c>
      <c r="K128" s="822" t="s">
        <v>1675</v>
      </c>
      <c r="L128" s="825">
        <v>75.819999999999993</v>
      </c>
      <c r="M128" s="825">
        <v>75.819999999999993</v>
      </c>
      <c r="N128" s="822">
        <v>1</v>
      </c>
      <c r="O128" s="826">
        <v>0.5</v>
      </c>
      <c r="P128" s="825">
        <v>75.819999999999993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31</v>
      </c>
      <c r="B129" s="822" t="s">
        <v>1360</v>
      </c>
      <c r="C129" s="822" t="s">
        <v>1366</v>
      </c>
      <c r="D129" s="823" t="s">
        <v>2116</v>
      </c>
      <c r="E129" s="824" t="s">
        <v>1374</v>
      </c>
      <c r="F129" s="822" t="s">
        <v>1361</v>
      </c>
      <c r="G129" s="822" t="s">
        <v>1443</v>
      </c>
      <c r="H129" s="822" t="s">
        <v>329</v>
      </c>
      <c r="I129" s="822" t="s">
        <v>1676</v>
      </c>
      <c r="J129" s="822" t="s">
        <v>1677</v>
      </c>
      <c r="K129" s="822" t="s">
        <v>1678</v>
      </c>
      <c r="L129" s="825">
        <v>58.74</v>
      </c>
      <c r="M129" s="825">
        <v>117.48</v>
      </c>
      <c r="N129" s="822">
        <v>2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31</v>
      </c>
      <c r="B130" s="822" t="s">
        <v>1360</v>
      </c>
      <c r="C130" s="822" t="s">
        <v>1366</v>
      </c>
      <c r="D130" s="823" t="s">
        <v>2116</v>
      </c>
      <c r="E130" s="824" t="s">
        <v>1374</v>
      </c>
      <c r="F130" s="822" t="s">
        <v>1361</v>
      </c>
      <c r="G130" s="822" t="s">
        <v>1679</v>
      </c>
      <c r="H130" s="822" t="s">
        <v>606</v>
      </c>
      <c r="I130" s="822" t="s">
        <v>1680</v>
      </c>
      <c r="J130" s="822" t="s">
        <v>1681</v>
      </c>
      <c r="K130" s="822" t="s">
        <v>1682</v>
      </c>
      <c r="L130" s="825">
        <v>664.1</v>
      </c>
      <c r="M130" s="825">
        <v>6641</v>
      </c>
      <c r="N130" s="822">
        <v>10</v>
      </c>
      <c r="O130" s="826">
        <v>2</v>
      </c>
      <c r="P130" s="825">
        <v>6641</v>
      </c>
      <c r="Q130" s="827">
        <v>1</v>
      </c>
      <c r="R130" s="822">
        <v>10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31</v>
      </c>
      <c r="B131" s="822" t="s">
        <v>1360</v>
      </c>
      <c r="C131" s="822" t="s">
        <v>1366</v>
      </c>
      <c r="D131" s="823" t="s">
        <v>2116</v>
      </c>
      <c r="E131" s="824" t="s">
        <v>1374</v>
      </c>
      <c r="F131" s="822" t="s">
        <v>1361</v>
      </c>
      <c r="G131" s="822" t="s">
        <v>1683</v>
      </c>
      <c r="H131" s="822" t="s">
        <v>329</v>
      </c>
      <c r="I131" s="822" t="s">
        <v>1684</v>
      </c>
      <c r="J131" s="822" t="s">
        <v>1685</v>
      </c>
      <c r="K131" s="822" t="s">
        <v>1686</v>
      </c>
      <c r="L131" s="825">
        <v>0</v>
      </c>
      <c r="M131" s="825">
        <v>0</v>
      </c>
      <c r="N131" s="822">
        <v>1</v>
      </c>
      <c r="O131" s="826">
        <v>1</v>
      </c>
      <c r="P131" s="825">
        <v>0</v>
      </c>
      <c r="Q131" s="827"/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31</v>
      </c>
      <c r="B132" s="822" t="s">
        <v>1360</v>
      </c>
      <c r="C132" s="822" t="s">
        <v>1366</v>
      </c>
      <c r="D132" s="823" t="s">
        <v>2116</v>
      </c>
      <c r="E132" s="824" t="s">
        <v>1374</v>
      </c>
      <c r="F132" s="822" t="s">
        <v>1361</v>
      </c>
      <c r="G132" s="822" t="s">
        <v>1687</v>
      </c>
      <c r="H132" s="822" t="s">
        <v>606</v>
      </c>
      <c r="I132" s="822" t="s">
        <v>1688</v>
      </c>
      <c r="J132" s="822" t="s">
        <v>1689</v>
      </c>
      <c r="K132" s="822" t="s">
        <v>1690</v>
      </c>
      <c r="L132" s="825">
        <v>20.83</v>
      </c>
      <c r="M132" s="825">
        <v>20.83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31</v>
      </c>
      <c r="B133" s="822" t="s">
        <v>1360</v>
      </c>
      <c r="C133" s="822" t="s">
        <v>1366</v>
      </c>
      <c r="D133" s="823" t="s">
        <v>2116</v>
      </c>
      <c r="E133" s="824" t="s">
        <v>1374</v>
      </c>
      <c r="F133" s="822" t="s">
        <v>1361</v>
      </c>
      <c r="G133" s="822" t="s">
        <v>1448</v>
      </c>
      <c r="H133" s="822" t="s">
        <v>329</v>
      </c>
      <c r="I133" s="822" t="s">
        <v>1449</v>
      </c>
      <c r="J133" s="822" t="s">
        <v>1450</v>
      </c>
      <c r="K133" s="822" t="s">
        <v>1451</v>
      </c>
      <c r="L133" s="825">
        <v>0</v>
      </c>
      <c r="M133" s="825">
        <v>0</v>
      </c>
      <c r="N133" s="822">
        <v>2</v>
      </c>
      <c r="O133" s="826">
        <v>1</v>
      </c>
      <c r="P133" s="825">
        <v>0</v>
      </c>
      <c r="Q133" s="827"/>
      <c r="R133" s="822">
        <v>2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31</v>
      </c>
      <c r="B134" s="822" t="s">
        <v>1360</v>
      </c>
      <c r="C134" s="822" t="s">
        <v>1366</v>
      </c>
      <c r="D134" s="823" t="s">
        <v>2116</v>
      </c>
      <c r="E134" s="824" t="s">
        <v>1374</v>
      </c>
      <c r="F134" s="822" t="s">
        <v>1361</v>
      </c>
      <c r="G134" s="822" t="s">
        <v>1691</v>
      </c>
      <c r="H134" s="822" t="s">
        <v>606</v>
      </c>
      <c r="I134" s="822" t="s">
        <v>1692</v>
      </c>
      <c r="J134" s="822" t="s">
        <v>1693</v>
      </c>
      <c r="K134" s="822" t="s">
        <v>1694</v>
      </c>
      <c r="L134" s="825">
        <v>386.73</v>
      </c>
      <c r="M134" s="825">
        <v>386.73</v>
      </c>
      <c r="N134" s="822">
        <v>1</v>
      </c>
      <c r="O134" s="826">
        <v>1</v>
      </c>
      <c r="P134" s="825">
        <v>386.73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31</v>
      </c>
      <c r="B135" s="822" t="s">
        <v>1360</v>
      </c>
      <c r="C135" s="822" t="s">
        <v>1366</v>
      </c>
      <c r="D135" s="823" t="s">
        <v>2116</v>
      </c>
      <c r="E135" s="824" t="s">
        <v>1374</v>
      </c>
      <c r="F135" s="822" t="s">
        <v>1361</v>
      </c>
      <c r="G135" s="822" t="s">
        <v>1691</v>
      </c>
      <c r="H135" s="822" t="s">
        <v>606</v>
      </c>
      <c r="I135" s="822" t="s">
        <v>1695</v>
      </c>
      <c r="J135" s="822" t="s">
        <v>1693</v>
      </c>
      <c r="K135" s="822" t="s">
        <v>1696</v>
      </c>
      <c r="L135" s="825">
        <v>773.45</v>
      </c>
      <c r="M135" s="825">
        <v>773.45</v>
      </c>
      <c r="N135" s="822">
        <v>1</v>
      </c>
      <c r="O135" s="826">
        <v>0.5</v>
      </c>
      <c r="P135" s="825">
        <v>773.45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31</v>
      </c>
      <c r="B136" s="822" t="s">
        <v>1360</v>
      </c>
      <c r="C136" s="822" t="s">
        <v>1366</v>
      </c>
      <c r="D136" s="823" t="s">
        <v>2116</v>
      </c>
      <c r="E136" s="824" t="s">
        <v>1374</v>
      </c>
      <c r="F136" s="822" t="s">
        <v>1361</v>
      </c>
      <c r="G136" s="822" t="s">
        <v>1459</v>
      </c>
      <c r="H136" s="822" t="s">
        <v>329</v>
      </c>
      <c r="I136" s="822" t="s">
        <v>1697</v>
      </c>
      <c r="J136" s="822" t="s">
        <v>634</v>
      </c>
      <c r="K136" s="822" t="s">
        <v>1698</v>
      </c>
      <c r="L136" s="825">
        <v>0</v>
      </c>
      <c r="M136" s="825">
        <v>0</v>
      </c>
      <c r="N136" s="822">
        <v>1</v>
      </c>
      <c r="O136" s="826">
        <v>1</v>
      </c>
      <c r="P136" s="825">
        <v>0</v>
      </c>
      <c r="Q136" s="827"/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31</v>
      </c>
      <c r="B137" s="822" t="s">
        <v>1360</v>
      </c>
      <c r="C137" s="822" t="s">
        <v>1366</v>
      </c>
      <c r="D137" s="823" t="s">
        <v>2116</v>
      </c>
      <c r="E137" s="824" t="s">
        <v>1374</v>
      </c>
      <c r="F137" s="822" t="s">
        <v>1361</v>
      </c>
      <c r="G137" s="822" t="s">
        <v>1699</v>
      </c>
      <c r="H137" s="822" t="s">
        <v>329</v>
      </c>
      <c r="I137" s="822" t="s">
        <v>1700</v>
      </c>
      <c r="J137" s="822" t="s">
        <v>1701</v>
      </c>
      <c r="K137" s="822" t="s">
        <v>1702</v>
      </c>
      <c r="L137" s="825">
        <v>231.16</v>
      </c>
      <c r="M137" s="825">
        <v>231.16</v>
      </c>
      <c r="N137" s="822">
        <v>1</v>
      </c>
      <c r="O137" s="826">
        <v>1</v>
      </c>
      <c r="P137" s="825">
        <v>231.16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31</v>
      </c>
      <c r="B138" s="822" t="s">
        <v>1360</v>
      </c>
      <c r="C138" s="822" t="s">
        <v>1366</v>
      </c>
      <c r="D138" s="823" t="s">
        <v>2116</v>
      </c>
      <c r="E138" s="824" t="s">
        <v>1374</v>
      </c>
      <c r="F138" s="822" t="s">
        <v>1361</v>
      </c>
      <c r="G138" s="822" t="s">
        <v>1699</v>
      </c>
      <c r="H138" s="822" t="s">
        <v>329</v>
      </c>
      <c r="I138" s="822" t="s">
        <v>1703</v>
      </c>
      <c r="J138" s="822" t="s">
        <v>1701</v>
      </c>
      <c r="K138" s="822" t="s">
        <v>1704</v>
      </c>
      <c r="L138" s="825">
        <v>577.88</v>
      </c>
      <c r="M138" s="825">
        <v>577.88</v>
      </c>
      <c r="N138" s="822">
        <v>1</v>
      </c>
      <c r="O138" s="826">
        <v>1</v>
      </c>
      <c r="P138" s="825">
        <v>577.88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31</v>
      </c>
      <c r="B139" s="822" t="s">
        <v>1360</v>
      </c>
      <c r="C139" s="822" t="s">
        <v>1366</v>
      </c>
      <c r="D139" s="823" t="s">
        <v>2116</v>
      </c>
      <c r="E139" s="824" t="s">
        <v>1374</v>
      </c>
      <c r="F139" s="822" t="s">
        <v>1361</v>
      </c>
      <c r="G139" s="822" t="s">
        <v>1391</v>
      </c>
      <c r="H139" s="822" t="s">
        <v>606</v>
      </c>
      <c r="I139" s="822" t="s">
        <v>1159</v>
      </c>
      <c r="J139" s="822" t="s">
        <v>717</v>
      </c>
      <c r="K139" s="822" t="s">
        <v>1160</v>
      </c>
      <c r="L139" s="825">
        <v>736.33</v>
      </c>
      <c r="M139" s="825">
        <v>7363.3000000000011</v>
      </c>
      <c r="N139" s="822">
        <v>10</v>
      </c>
      <c r="O139" s="826">
        <v>5</v>
      </c>
      <c r="P139" s="825">
        <v>5890.6400000000012</v>
      </c>
      <c r="Q139" s="827">
        <v>0.8</v>
      </c>
      <c r="R139" s="822">
        <v>8</v>
      </c>
      <c r="S139" s="827">
        <v>0.8</v>
      </c>
      <c r="T139" s="826">
        <v>4</v>
      </c>
      <c r="U139" s="828">
        <v>0.8</v>
      </c>
    </row>
    <row r="140" spans="1:21" ht="14.45" customHeight="1" x14ac:dyDescent="0.2">
      <c r="A140" s="821">
        <v>31</v>
      </c>
      <c r="B140" s="822" t="s">
        <v>1360</v>
      </c>
      <c r="C140" s="822" t="s">
        <v>1366</v>
      </c>
      <c r="D140" s="823" t="s">
        <v>2116</v>
      </c>
      <c r="E140" s="824" t="s">
        <v>1374</v>
      </c>
      <c r="F140" s="822" t="s">
        <v>1361</v>
      </c>
      <c r="G140" s="822" t="s">
        <v>1391</v>
      </c>
      <c r="H140" s="822" t="s">
        <v>606</v>
      </c>
      <c r="I140" s="822" t="s">
        <v>1163</v>
      </c>
      <c r="J140" s="822" t="s">
        <v>717</v>
      </c>
      <c r="K140" s="822" t="s">
        <v>1164</v>
      </c>
      <c r="L140" s="825">
        <v>490.89</v>
      </c>
      <c r="M140" s="825">
        <v>6381.57</v>
      </c>
      <c r="N140" s="822">
        <v>13</v>
      </c>
      <c r="O140" s="826">
        <v>4</v>
      </c>
      <c r="P140" s="825">
        <v>4908.8999999999996</v>
      </c>
      <c r="Q140" s="827">
        <v>0.76923076923076916</v>
      </c>
      <c r="R140" s="822">
        <v>10</v>
      </c>
      <c r="S140" s="827">
        <v>0.76923076923076927</v>
      </c>
      <c r="T140" s="826">
        <v>3.5</v>
      </c>
      <c r="U140" s="828">
        <v>0.875</v>
      </c>
    </row>
    <row r="141" spans="1:21" ht="14.45" customHeight="1" x14ac:dyDescent="0.2">
      <c r="A141" s="821">
        <v>31</v>
      </c>
      <c r="B141" s="822" t="s">
        <v>1360</v>
      </c>
      <c r="C141" s="822" t="s">
        <v>1366</v>
      </c>
      <c r="D141" s="823" t="s">
        <v>2116</v>
      </c>
      <c r="E141" s="824" t="s">
        <v>1374</v>
      </c>
      <c r="F141" s="822" t="s">
        <v>1361</v>
      </c>
      <c r="G141" s="822" t="s">
        <v>1705</v>
      </c>
      <c r="H141" s="822" t="s">
        <v>329</v>
      </c>
      <c r="I141" s="822" t="s">
        <v>1706</v>
      </c>
      <c r="J141" s="822" t="s">
        <v>1707</v>
      </c>
      <c r="K141" s="822" t="s">
        <v>1708</v>
      </c>
      <c r="L141" s="825">
        <v>70.48</v>
      </c>
      <c r="M141" s="825">
        <v>70.48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31</v>
      </c>
      <c r="B142" s="822" t="s">
        <v>1360</v>
      </c>
      <c r="C142" s="822" t="s">
        <v>1366</v>
      </c>
      <c r="D142" s="823" t="s">
        <v>2116</v>
      </c>
      <c r="E142" s="824" t="s">
        <v>1374</v>
      </c>
      <c r="F142" s="822" t="s">
        <v>1361</v>
      </c>
      <c r="G142" s="822" t="s">
        <v>1475</v>
      </c>
      <c r="H142" s="822" t="s">
        <v>329</v>
      </c>
      <c r="I142" s="822" t="s">
        <v>1476</v>
      </c>
      <c r="J142" s="822" t="s">
        <v>628</v>
      </c>
      <c r="K142" s="822" t="s">
        <v>1477</v>
      </c>
      <c r="L142" s="825">
        <v>35.25</v>
      </c>
      <c r="M142" s="825">
        <v>35.25</v>
      </c>
      <c r="N142" s="822">
        <v>1</v>
      </c>
      <c r="O142" s="826">
        <v>1</v>
      </c>
      <c r="P142" s="825">
        <v>35.25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1360</v>
      </c>
      <c r="C143" s="822" t="s">
        <v>1366</v>
      </c>
      <c r="D143" s="823" t="s">
        <v>2116</v>
      </c>
      <c r="E143" s="824" t="s">
        <v>1374</v>
      </c>
      <c r="F143" s="822" t="s">
        <v>1361</v>
      </c>
      <c r="G143" s="822" t="s">
        <v>1475</v>
      </c>
      <c r="H143" s="822" t="s">
        <v>329</v>
      </c>
      <c r="I143" s="822" t="s">
        <v>1654</v>
      </c>
      <c r="J143" s="822" t="s">
        <v>628</v>
      </c>
      <c r="K143" s="822" t="s">
        <v>1655</v>
      </c>
      <c r="L143" s="825">
        <v>35.25</v>
      </c>
      <c r="M143" s="825">
        <v>352.5</v>
      </c>
      <c r="N143" s="822">
        <v>10</v>
      </c>
      <c r="O143" s="826">
        <v>3.5</v>
      </c>
      <c r="P143" s="825">
        <v>282</v>
      </c>
      <c r="Q143" s="827">
        <v>0.8</v>
      </c>
      <c r="R143" s="822">
        <v>8</v>
      </c>
      <c r="S143" s="827">
        <v>0.8</v>
      </c>
      <c r="T143" s="826">
        <v>3</v>
      </c>
      <c r="U143" s="828">
        <v>0.8571428571428571</v>
      </c>
    </row>
    <row r="144" spans="1:21" ht="14.45" customHeight="1" x14ac:dyDescent="0.2">
      <c r="A144" s="821">
        <v>31</v>
      </c>
      <c r="B144" s="822" t="s">
        <v>1360</v>
      </c>
      <c r="C144" s="822" t="s">
        <v>1366</v>
      </c>
      <c r="D144" s="823" t="s">
        <v>2116</v>
      </c>
      <c r="E144" s="824" t="s">
        <v>1374</v>
      </c>
      <c r="F144" s="822" t="s">
        <v>1361</v>
      </c>
      <c r="G144" s="822" t="s">
        <v>1475</v>
      </c>
      <c r="H144" s="822" t="s">
        <v>329</v>
      </c>
      <c r="I144" s="822" t="s">
        <v>1478</v>
      </c>
      <c r="J144" s="822" t="s">
        <v>1479</v>
      </c>
      <c r="K144" s="822" t="s">
        <v>1480</v>
      </c>
      <c r="L144" s="825">
        <v>35.25</v>
      </c>
      <c r="M144" s="825">
        <v>70.5</v>
      </c>
      <c r="N144" s="822">
        <v>2</v>
      </c>
      <c r="O144" s="826">
        <v>1</v>
      </c>
      <c r="P144" s="825">
        <v>70.5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31</v>
      </c>
      <c r="B145" s="822" t="s">
        <v>1360</v>
      </c>
      <c r="C145" s="822" t="s">
        <v>1366</v>
      </c>
      <c r="D145" s="823" t="s">
        <v>2116</v>
      </c>
      <c r="E145" s="824" t="s">
        <v>1374</v>
      </c>
      <c r="F145" s="822" t="s">
        <v>1361</v>
      </c>
      <c r="G145" s="822" t="s">
        <v>1709</v>
      </c>
      <c r="H145" s="822" t="s">
        <v>329</v>
      </c>
      <c r="I145" s="822" t="s">
        <v>1710</v>
      </c>
      <c r="J145" s="822" t="s">
        <v>1711</v>
      </c>
      <c r="K145" s="822" t="s">
        <v>1477</v>
      </c>
      <c r="L145" s="825">
        <v>174.59</v>
      </c>
      <c r="M145" s="825">
        <v>174.59</v>
      </c>
      <c r="N145" s="822">
        <v>1</v>
      </c>
      <c r="O145" s="826">
        <v>1</v>
      </c>
      <c r="P145" s="825">
        <v>174.59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31</v>
      </c>
      <c r="B146" s="822" t="s">
        <v>1360</v>
      </c>
      <c r="C146" s="822" t="s">
        <v>1366</v>
      </c>
      <c r="D146" s="823" t="s">
        <v>2116</v>
      </c>
      <c r="E146" s="824" t="s">
        <v>1374</v>
      </c>
      <c r="F146" s="822" t="s">
        <v>1361</v>
      </c>
      <c r="G146" s="822" t="s">
        <v>1712</v>
      </c>
      <c r="H146" s="822" t="s">
        <v>329</v>
      </c>
      <c r="I146" s="822" t="s">
        <v>1713</v>
      </c>
      <c r="J146" s="822" t="s">
        <v>1714</v>
      </c>
      <c r="K146" s="822" t="s">
        <v>1715</v>
      </c>
      <c r="L146" s="825">
        <v>107.37</v>
      </c>
      <c r="M146" s="825">
        <v>214.74</v>
      </c>
      <c r="N146" s="822">
        <v>2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31</v>
      </c>
      <c r="B147" s="822" t="s">
        <v>1360</v>
      </c>
      <c r="C147" s="822" t="s">
        <v>1366</v>
      </c>
      <c r="D147" s="823" t="s">
        <v>2116</v>
      </c>
      <c r="E147" s="824" t="s">
        <v>1374</v>
      </c>
      <c r="F147" s="822" t="s">
        <v>1361</v>
      </c>
      <c r="G147" s="822" t="s">
        <v>1392</v>
      </c>
      <c r="H147" s="822" t="s">
        <v>606</v>
      </c>
      <c r="I147" s="822" t="s">
        <v>1277</v>
      </c>
      <c r="J147" s="822" t="s">
        <v>830</v>
      </c>
      <c r="K147" s="822" t="s">
        <v>831</v>
      </c>
      <c r="L147" s="825">
        <v>0</v>
      </c>
      <c r="M147" s="825">
        <v>0</v>
      </c>
      <c r="N147" s="822">
        <v>23</v>
      </c>
      <c r="O147" s="826">
        <v>10.5</v>
      </c>
      <c r="P147" s="825">
        <v>0</v>
      </c>
      <c r="Q147" s="827"/>
      <c r="R147" s="822">
        <v>18</v>
      </c>
      <c r="S147" s="827">
        <v>0.78260869565217395</v>
      </c>
      <c r="T147" s="826">
        <v>9</v>
      </c>
      <c r="U147" s="828">
        <v>0.8571428571428571</v>
      </c>
    </row>
    <row r="148" spans="1:21" ht="14.45" customHeight="1" x14ac:dyDescent="0.2">
      <c r="A148" s="821">
        <v>31</v>
      </c>
      <c r="B148" s="822" t="s">
        <v>1360</v>
      </c>
      <c r="C148" s="822" t="s">
        <v>1366</v>
      </c>
      <c r="D148" s="823" t="s">
        <v>2116</v>
      </c>
      <c r="E148" s="824" t="s">
        <v>1374</v>
      </c>
      <c r="F148" s="822" t="s">
        <v>1361</v>
      </c>
      <c r="G148" s="822" t="s">
        <v>1508</v>
      </c>
      <c r="H148" s="822" t="s">
        <v>606</v>
      </c>
      <c r="I148" s="822" t="s">
        <v>1295</v>
      </c>
      <c r="J148" s="822" t="s">
        <v>917</v>
      </c>
      <c r="K148" s="822" t="s">
        <v>1296</v>
      </c>
      <c r="L148" s="825">
        <v>0</v>
      </c>
      <c r="M148" s="825">
        <v>0</v>
      </c>
      <c r="N148" s="822">
        <v>3</v>
      </c>
      <c r="O148" s="826">
        <v>2</v>
      </c>
      <c r="P148" s="825">
        <v>0</v>
      </c>
      <c r="Q148" s="827"/>
      <c r="R148" s="822">
        <v>3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31</v>
      </c>
      <c r="B149" s="822" t="s">
        <v>1360</v>
      </c>
      <c r="C149" s="822" t="s">
        <v>1366</v>
      </c>
      <c r="D149" s="823" t="s">
        <v>2116</v>
      </c>
      <c r="E149" s="824" t="s">
        <v>1374</v>
      </c>
      <c r="F149" s="822" t="s">
        <v>1361</v>
      </c>
      <c r="G149" s="822" t="s">
        <v>1716</v>
      </c>
      <c r="H149" s="822" t="s">
        <v>329</v>
      </c>
      <c r="I149" s="822" t="s">
        <v>1717</v>
      </c>
      <c r="J149" s="822" t="s">
        <v>1718</v>
      </c>
      <c r="K149" s="822" t="s">
        <v>1719</v>
      </c>
      <c r="L149" s="825">
        <v>36.51</v>
      </c>
      <c r="M149" s="825">
        <v>36.51</v>
      </c>
      <c r="N149" s="822">
        <v>1</v>
      </c>
      <c r="O149" s="826">
        <v>0.5</v>
      </c>
      <c r="P149" s="825">
        <v>36.51</v>
      </c>
      <c r="Q149" s="827">
        <v>1</v>
      </c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31</v>
      </c>
      <c r="B150" s="822" t="s">
        <v>1360</v>
      </c>
      <c r="C150" s="822" t="s">
        <v>1366</v>
      </c>
      <c r="D150" s="823" t="s">
        <v>2116</v>
      </c>
      <c r="E150" s="824" t="s">
        <v>1374</v>
      </c>
      <c r="F150" s="822" t="s">
        <v>1361</v>
      </c>
      <c r="G150" s="822" t="s">
        <v>1393</v>
      </c>
      <c r="H150" s="822" t="s">
        <v>329</v>
      </c>
      <c r="I150" s="822" t="s">
        <v>1720</v>
      </c>
      <c r="J150" s="822" t="s">
        <v>1395</v>
      </c>
      <c r="K150" s="822" t="s">
        <v>1721</v>
      </c>
      <c r="L150" s="825">
        <v>33.31</v>
      </c>
      <c r="M150" s="825">
        <v>33.31</v>
      </c>
      <c r="N150" s="822">
        <v>1</v>
      </c>
      <c r="O150" s="826">
        <v>0.5</v>
      </c>
      <c r="P150" s="825">
        <v>33.31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31</v>
      </c>
      <c r="B151" s="822" t="s">
        <v>1360</v>
      </c>
      <c r="C151" s="822" t="s">
        <v>1366</v>
      </c>
      <c r="D151" s="823" t="s">
        <v>2116</v>
      </c>
      <c r="E151" s="824" t="s">
        <v>1374</v>
      </c>
      <c r="F151" s="822" t="s">
        <v>1361</v>
      </c>
      <c r="G151" s="822" t="s">
        <v>1393</v>
      </c>
      <c r="H151" s="822" t="s">
        <v>329</v>
      </c>
      <c r="I151" s="822" t="s">
        <v>1516</v>
      </c>
      <c r="J151" s="822" t="s">
        <v>1395</v>
      </c>
      <c r="K151" s="822" t="s">
        <v>1517</v>
      </c>
      <c r="L151" s="825">
        <v>99.94</v>
      </c>
      <c r="M151" s="825">
        <v>199.88</v>
      </c>
      <c r="N151" s="822">
        <v>2</v>
      </c>
      <c r="O151" s="826">
        <v>1.5</v>
      </c>
      <c r="P151" s="825">
        <v>99.94</v>
      </c>
      <c r="Q151" s="827">
        <v>0.5</v>
      </c>
      <c r="R151" s="822">
        <v>1</v>
      </c>
      <c r="S151" s="827">
        <v>0.5</v>
      </c>
      <c r="T151" s="826">
        <v>0.5</v>
      </c>
      <c r="U151" s="828">
        <v>0.33333333333333331</v>
      </c>
    </row>
    <row r="152" spans="1:21" ht="14.45" customHeight="1" x14ac:dyDescent="0.2">
      <c r="A152" s="821">
        <v>31</v>
      </c>
      <c r="B152" s="822" t="s">
        <v>1360</v>
      </c>
      <c r="C152" s="822" t="s">
        <v>1366</v>
      </c>
      <c r="D152" s="823" t="s">
        <v>2116</v>
      </c>
      <c r="E152" s="824" t="s">
        <v>1374</v>
      </c>
      <c r="F152" s="822" t="s">
        <v>1361</v>
      </c>
      <c r="G152" s="822" t="s">
        <v>1529</v>
      </c>
      <c r="H152" s="822" t="s">
        <v>606</v>
      </c>
      <c r="I152" s="822" t="s">
        <v>1530</v>
      </c>
      <c r="J152" s="822" t="s">
        <v>934</v>
      </c>
      <c r="K152" s="822" t="s">
        <v>1531</v>
      </c>
      <c r="L152" s="825">
        <v>154.36000000000001</v>
      </c>
      <c r="M152" s="825">
        <v>154.36000000000001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31</v>
      </c>
      <c r="B153" s="822" t="s">
        <v>1360</v>
      </c>
      <c r="C153" s="822" t="s">
        <v>1366</v>
      </c>
      <c r="D153" s="823" t="s">
        <v>2116</v>
      </c>
      <c r="E153" s="824" t="s">
        <v>1374</v>
      </c>
      <c r="F153" s="822" t="s">
        <v>1361</v>
      </c>
      <c r="G153" s="822" t="s">
        <v>1537</v>
      </c>
      <c r="H153" s="822" t="s">
        <v>329</v>
      </c>
      <c r="I153" s="822" t="s">
        <v>1538</v>
      </c>
      <c r="J153" s="822" t="s">
        <v>1539</v>
      </c>
      <c r="K153" s="822" t="s">
        <v>1540</v>
      </c>
      <c r="L153" s="825">
        <v>0</v>
      </c>
      <c r="M153" s="825">
        <v>0</v>
      </c>
      <c r="N153" s="822">
        <v>1</v>
      </c>
      <c r="O153" s="826">
        <v>0.5</v>
      </c>
      <c r="P153" s="825"/>
      <c r="Q153" s="827"/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31</v>
      </c>
      <c r="B154" s="822" t="s">
        <v>1360</v>
      </c>
      <c r="C154" s="822" t="s">
        <v>1366</v>
      </c>
      <c r="D154" s="823" t="s">
        <v>2116</v>
      </c>
      <c r="E154" s="824" t="s">
        <v>1374</v>
      </c>
      <c r="F154" s="822" t="s">
        <v>1361</v>
      </c>
      <c r="G154" s="822" t="s">
        <v>1546</v>
      </c>
      <c r="H154" s="822" t="s">
        <v>329</v>
      </c>
      <c r="I154" s="822" t="s">
        <v>1547</v>
      </c>
      <c r="J154" s="822" t="s">
        <v>860</v>
      </c>
      <c r="K154" s="822" t="s">
        <v>861</v>
      </c>
      <c r="L154" s="825">
        <v>66.61</v>
      </c>
      <c r="M154" s="825">
        <v>333.04999999999995</v>
      </c>
      <c r="N154" s="822">
        <v>5</v>
      </c>
      <c r="O154" s="826">
        <v>3</v>
      </c>
      <c r="P154" s="825">
        <v>333.04999999999995</v>
      </c>
      <c r="Q154" s="827">
        <v>1</v>
      </c>
      <c r="R154" s="822">
        <v>5</v>
      </c>
      <c r="S154" s="827">
        <v>1</v>
      </c>
      <c r="T154" s="826">
        <v>3</v>
      </c>
      <c r="U154" s="828">
        <v>1</v>
      </c>
    </row>
    <row r="155" spans="1:21" ht="14.45" customHeight="1" x14ac:dyDescent="0.2">
      <c r="A155" s="821">
        <v>31</v>
      </c>
      <c r="B155" s="822" t="s">
        <v>1360</v>
      </c>
      <c r="C155" s="822" t="s">
        <v>1366</v>
      </c>
      <c r="D155" s="823" t="s">
        <v>2116</v>
      </c>
      <c r="E155" s="824" t="s">
        <v>1374</v>
      </c>
      <c r="F155" s="822" t="s">
        <v>1363</v>
      </c>
      <c r="G155" s="822" t="s">
        <v>1430</v>
      </c>
      <c r="H155" s="822" t="s">
        <v>329</v>
      </c>
      <c r="I155" s="822" t="s">
        <v>1722</v>
      </c>
      <c r="J155" s="822" t="s">
        <v>1723</v>
      </c>
      <c r="K155" s="822" t="s">
        <v>1724</v>
      </c>
      <c r="L155" s="825">
        <v>1048.6500000000001</v>
      </c>
      <c r="M155" s="825">
        <v>1048.6500000000001</v>
      </c>
      <c r="N155" s="822">
        <v>1</v>
      </c>
      <c r="O155" s="826">
        <v>1</v>
      </c>
      <c r="P155" s="825">
        <v>1048.6500000000001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31</v>
      </c>
      <c r="B156" s="822" t="s">
        <v>1360</v>
      </c>
      <c r="C156" s="822" t="s">
        <v>1366</v>
      </c>
      <c r="D156" s="823" t="s">
        <v>2116</v>
      </c>
      <c r="E156" s="824" t="s">
        <v>1374</v>
      </c>
      <c r="F156" s="822" t="s">
        <v>1363</v>
      </c>
      <c r="G156" s="822" t="s">
        <v>1554</v>
      </c>
      <c r="H156" s="822" t="s">
        <v>329</v>
      </c>
      <c r="I156" s="822" t="s">
        <v>1555</v>
      </c>
      <c r="J156" s="822" t="s">
        <v>1556</v>
      </c>
      <c r="K156" s="822" t="s">
        <v>1557</v>
      </c>
      <c r="L156" s="825">
        <v>37.25</v>
      </c>
      <c r="M156" s="825">
        <v>521.5</v>
      </c>
      <c r="N156" s="822">
        <v>14</v>
      </c>
      <c r="O156" s="826">
        <v>7</v>
      </c>
      <c r="P156" s="825">
        <v>447</v>
      </c>
      <c r="Q156" s="827">
        <v>0.8571428571428571</v>
      </c>
      <c r="R156" s="822">
        <v>12</v>
      </c>
      <c r="S156" s="827">
        <v>0.8571428571428571</v>
      </c>
      <c r="T156" s="826">
        <v>6</v>
      </c>
      <c r="U156" s="828">
        <v>0.8571428571428571</v>
      </c>
    </row>
    <row r="157" spans="1:21" ht="14.45" customHeight="1" x14ac:dyDescent="0.2">
      <c r="A157" s="821">
        <v>31</v>
      </c>
      <c r="B157" s="822" t="s">
        <v>1360</v>
      </c>
      <c r="C157" s="822" t="s">
        <v>1366</v>
      </c>
      <c r="D157" s="823" t="s">
        <v>2116</v>
      </c>
      <c r="E157" s="824" t="s">
        <v>1374</v>
      </c>
      <c r="F157" s="822" t="s">
        <v>1363</v>
      </c>
      <c r="G157" s="822" t="s">
        <v>1434</v>
      </c>
      <c r="H157" s="822" t="s">
        <v>329</v>
      </c>
      <c r="I157" s="822" t="s">
        <v>1596</v>
      </c>
      <c r="J157" s="822" t="s">
        <v>1597</v>
      </c>
      <c r="K157" s="822" t="s">
        <v>1598</v>
      </c>
      <c r="L157" s="825">
        <v>199.5</v>
      </c>
      <c r="M157" s="825">
        <v>598.5</v>
      </c>
      <c r="N157" s="822">
        <v>3</v>
      </c>
      <c r="O157" s="826">
        <v>3</v>
      </c>
      <c r="P157" s="825">
        <v>598.5</v>
      </c>
      <c r="Q157" s="827">
        <v>1</v>
      </c>
      <c r="R157" s="822">
        <v>3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31</v>
      </c>
      <c r="B158" s="822" t="s">
        <v>1360</v>
      </c>
      <c r="C158" s="822" t="s">
        <v>1366</v>
      </c>
      <c r="D158" s="823" t="s">
        <v>2116</v>
      </c>
      <c r="E158" s="824" t="s">
        <v>1374</v>
      </c>
      <c r="F158" s="822" t="s">
        <v>1363</v>
      </c>
      <c r="G158" s="822" t="s">
        <v>1434</v>
      </c>
      <c r="H158" s="822" t="s">
        <v>329</v>
      </c>
      <c r="I158" s="822" t="s">
        <v>1725</v>
      </c>
      <c r="J158" s="822" t="s">
        <v>1726</v>
      </c>
      <c r="K158" s="822" t="s">
        <v>1727</v>
      </c>
      <c r="L158" s="825">
        <v>849.85</v>
      </c>
      <c r="M158" s="825">
        <v>849.85</v>
      </c>
      <c r="N158" s="822">
        <v>1</v>
      </c>
      <c r="O158" s="826">
        <v>1</v>
      </c>
      <c r="P158" s="825">
        <v>849.85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31</v>
      </c>
      <c r="B159" s="822" t="s">
        <v>1360</v>
      </c>
      <c r="C159" s="822" t="s">
        <v>1366</v>
      </c>
      <c r="D159" s="823" t="s">
        <v>2116</v>
      </c>
      <c r="E159" s="824" t="s">
        <v>1374</v>
      </c>
      <c r="F159" s="822" t="s">
        <v>1363</v>
      </c>
      <c r="G159" s="822" t="s">
        <v>1434</v>
      </c>
      <c r="H159" s="822" t="s">
        <v>329</v>
      </c>
      <c r="I159" s="822" t="s">
        <v>1599</v>
      </c>
      <c r="J159" s="822" t="s">
        <v>1600</v>
      </c>
      <c r="K159" s="822" t="s">
        <v>1601</v>
      </c>
      <c r="L159" s="825">
        <v>320.25</v>
      </c>
      <c r="M159" s="825">
        <v>320.25</v>
      </c>
      <c r="N159" s="822">
        <v>1</v>
      </c>
      <c r="O159" s="826">
        <v>1</v>
      </c>
      <c r="P159" s="825">
        <v>320.25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31</v>
      </c>
      <c r="B160" s="822" t="s">
        <v>1360</v>
      </c>
      <c r="C160" s="822" t="s">
        <v>1366</v>
      </c>
      <c r="D160" s="823" t="s">
        <v>2116</v>
      </c>
      <c r="E160" s="824" t="s">
        <v>1374</v>
      </c>
      <c r="F160" s="822" t="s">
        <v>1363</v>
      </c>
      <c r="G160" s="822" t="s">
        <v>1434</v>
      </c>
      <c r="H160" s="822" t="s">
        <v>329</v>
      </c>
      <c r="I160" s="822" t="s">
        <v>1661</v>
      </c>
      <c r="J160" s="822" t="s">
        <v>1662</v>
      </c>
      <c r="K160" s="822" t="s">
        <v>1663</v>
      </c>
      <c r="L160" s="825">
        <v>349.13</v>
      </c>
      <c r="M160" s="825">
        <v>349.13</v>
      </c>
      <c r="N160" s="822">
        <v>1</v>
      </c>
      <c r="O160" s="826">
        <v>1</v>
      </c>
      <c r="P160" s="825">
        <v>349.13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31</v>
      </c>
      <c r="B161" s="822" t="s">
        <v>1360</v>
      </c>
      <c r="C161" s="822" t="s">
        <v>1366</v>
      </c>
      <c r="D161" s="823" t="s">
        <v>2116</v>
      </c>
      <c r="E161" s="824" t="s">
        <v>1374</v>
      </c>
      <c r="F161" s="822" t="s">
        <v>1363</v>
      </c>
      <c r="G161" s="822" t="s">
        <v>1634</v>
      </c>
      <c r="H161" s="822" t="s">
        <v>329</v>
      </c>
      <c r="I161" s="822" t="s">
        <v>1638</v>
      </c>
      <c r="J161" s="822" t="s">
        <v>1639</v>
      </c>
      <c r="K161" s="822" t="s">
        <v>1640</v>
      </c>
      <c r="L161" s="825">
        <v>399.63</v>
      </c>
      <c r="M161" s="825">
        <v>1198.8899999999999</v>
      </c>
      <c r="N161" s="822">
        <v>3</v>
      </c>
      <c r="O161" s="826">
        <v>3</v>
      </c>
      <c r="P161" s="825">
        <v>1198.8899999999999</v>
      </c>
      <c r="Q161" s="827">
        <v>1</v>
      </c>
      <c r="R161" s="822">
        <v>3</v>
      </c>
      <c r="S161" s="827">
        <v>1</v>
      </c>
      <c r="T161" s="826">
        <v>3</v>
      </c>
      <c r="U161" s="828">
        <v>1</v>
      </c>
    </row>
    <row r="162" spans="1:21" ht="14.45" customHeight="1" x14ac:dyDescent="0.2">
      <c r="A162" s="821">
        <v>31</v>
      </c>
      <c r="B162" s="822" t="s">
        <v>1360</v>
      </c>
      <c r="C162" s="822" t="s">
        <v>1366</v>
      </c>
      <c r="D162" s="823" t="s">
        <v>2116</v>
      </c>
      <c r="E162" s="824" t="s">
        <v>1374</v>
      </c>
      <c r="F162" s="822" t="s">
        <v>1363</v>
      </c>
      <c r="G162" s="822" t="s">
        <v>1634</v>
      </c>
      <c r="H162" s="822" t="s">
        <v>329</v>
      </c>
      <c r="I162" s="822" t="s">
        <v>1641</v>
      </c>
      <c r="J162" s="822" t="s">
        <v>1642</v>
      </c>
      <c r="K162" s="822" t="s">
        <v>1643</v>
      </c>
      <c r="L162" s="825">
        <v>249.55</v>
      </c>
      <c r="M162" s="825">
        <v>499.1</v>
      </c>
      <c r="N162" s="822">
        <v>2</v>
      </c>
      <c r="O162" s="826">
        <v>1</v>
      </c>
      <c r="P162" s="825">
        <v>499.1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31</v>
      </c>
      <c r="B163" s="822" t="s">
        <v>1360</v>
      </c>
      <c r="C163" s="822" t="s">
        <v>1366</v>
      </c>
      <c r="D163" s="823" t="s">
        <v>2116</v>
      </c>
      <c r="E163" s="824" t="s">
        <v>1376</v>
      </c>
      <c r="F163" s="822" t="s">
        <v>1361</v>
      </c>
      <c r="G163" s="822" t="s">
        <v>1441</v>
      </c>
      <c r="H163" s="822" t="s">
        <v>329</v>
      </c>
      <c r="I163" s="822" t="s">
        <v>1728</v>
      </c>
      <c r="J163" s="822" t="s">
        <v>1046</v>
      </c>
      <c r="K163" s="822" t="s">
        <v>1729</v>
      </c>
      <c r="L163" s="825">
        <v>0</v>
      </c>
      <c r="M163" s="825">
        <v>0</v>
      </c>
      <c r="N163" s="822">
        <v>1</v>
      </c>
      <c r="O163" s="826">
        <v>0.5</v>
      </c>
      <c r="P163" s="825"/>
      <c r="Q163" s="827"/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31</v>
      </c>
      <c r="B164" s="822" t="s">
        <v>1360</v>
      </c>
      <c r="C164" s="822" t="s">
        <v>1366</v>
      </c>
      <c r="D164" s="823" t="s">
        <v>2116</v>
      </c>
      <c r="E164" s="824" t="s">
        <v>1376</v>
      </c>
      <c r="F164" s="822" t="s">
        <v>1361</v>
      </c>
      <c r="G164" s="822" t="s">
        <v>1441</v>
      </c>
      <c r="H164" s="822" t="s">
        <v>606</v>
      </c>
      <c r="I164" s="822" t="s">
        <v>1306</v>
      </c>
      <c r="J164" s="822" t="s">
        <v>1307</v>
      </c>
      <c r="K164" s="822" t="s">
        <v>1305</v>
      </c>
      <c r="L164" s="825">
        <v>0</v>
      </c>
      <c r="M164" s="825">
        <v>0</v>
      </c>
      <c r="N164" s="822">
        <v>1</v>
      </c>
      <c r="O164" s="826">
        <v>1</v>
      </c>
      <c r="P164" s="825">
        <v>0</v>
      </c>
      <c r="Q164" s="827"/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31</v>
      </c>
      <c r="B165" s="822" t="s">
        <v>1360</v>
      </c>
      <c r="C165" s="822" t="s">
        <v>1366</v>
      </c>
      <c r="D165" s="823" t="s">
        <v>2116</v>
      </c>
      <c r="E165" s="824" t="s">
        <v>1376</v>
      </c>
      <c r="F165" s="822" t="s">
        <v>1361</v>
      </c>
      <c r="G165" s="822" t="s">
        <v>1730</v>
      </c>
      <c r="H165" s="822" t="s">
        <v>606</v>
      </c>
      <c r="I165" s="822" t="s">
        <v>1731</v>
      </c>
      <c r="J165" s="822" t="s">
        <v>1732</v>
      </c>
      <c r="K165" s="822" t="s">
        <v>1733</v>
      </c>
      <c r="L165" s="825">
        <v>32.99</v>
      </c>
      <c r="M165" s="825">
        <v>32.99</v>
      </c>
      <c r="N165" s="822">
        <v>1</v>
      </c>
      <c r="O165" s="826">
        <v>0.5</v>
      </c>
      <c r="P165" s="825">
        <v>32.99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31</v>
      </c>
      <c r="B166" s="822" t="s">
        <v>1360</v>
      </c>
      <c r="C166" s="822" t="s">
        <v>1366</v>
      </c>
      <c r="D166" s="823" t="s">
        <v>2116</v>
      </c>
      <c r="E166" s="824" t="s">
        <v>1376</v>
      </c>
      <c r="F166" s="822" t="s">
        <v>1361</v>
      </c>
      <c r="G166" s="822" t="s">
        <v>1734</v>
      </c>
      <c r="H166" s="822" t="s">
        <v>329</v>
      </c>
      <c r="I166" s="822" t="s">
        <v>1735</v>
      </c>
      <c r="J166" s="822" t="s">
        <v>1736</v>
      </c>
      <c r="K166" s="822" t="s">
        <v>797</v>
      </c>
      <c r="L166" s="825">
        <v>0</v>
      </c>
      <c r="M166" s="825">
        <v>0</v>
      </c>
      <c r="N166" s="822">
        <v>2</v>
      </c>
      <c r="O166" s="826">
        <v>1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31</v>
      </c>
      <c r="B167" s="822" t="s">
        <v>1360</v>
      </c>
      <c r="C167" s="822" t="s">
        <v>1366</v>
      </c>
      <c r="D167" s="823" t="s">
        <v>2116</v>
      </c>
      <c r="E167" s="824" t="s">
        <v>1376</v>
      </c>
      <c r="F167" s="822" t="s">
        <v>1361</v>
      </c>
      <c r="G167" s="822" t="s">
        <v>1405</v>
      </c>
      <c r="H167" s="822" t="s">
        <v>606</v>
      </c>
      <c r="I167" s="822" t="s">
        <v>1257</v>
      </c>
      <c r="J167" s="822" t="s">
        <v>1255</v>
      </c>
      <c r="K167" s="822" t="s">
        <v>1258</v>
      </c>
      <c r="L167" s="825">
        <v>0</v>
      </c>
      <c r="M167" s="825">
        <v>0</v>
      </c>
      <c r="N167" s="822">
        <v>1</v>
      </c>
      <c r="O167" s="826">
        <v>1</v>
      </c>
      <c r="P167" s="825">
        <v>0</v>
      </c>
      <c r="Q167" s="827"/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31</v>
      </c>
      <c r="B168" s="822" t="s">
        <v>1360</v>
      </c>
      <c r="C168" s="822" t="s">
        <v>1366</v>
      </c>
      <c r="D168" s="823" t="s">
        <v>2116</v>
      </c>
      <c r="E168" s="824" t="s">
        <v>1376</v>
      </c>
      <c r="F168" s="822" t="s">
        <v>1361</v>
      </c>
      <c r="G168" s="822" t="s">
        <v>1443</v>
      </c>
      <c r="H168" s="822" t="s">
        <v>329</v>
      </c>
      <c r="I168" s="822" t="s">
        <v>1676</v>
      </c>
      <c r="J168" s="822" t="s">
        <v>1677</v>
      </c>
      <c r="K168" s="822" t="s">
        <v>1678</v>
      </c>
      <c r="L168" s="825">
        <v>58.74</v>
      </c>
      <c r="M168" s="825">
        <v>58.74</v>
      </c>
      <c r="N168" s="822">
        <v>1</v>
      </c>
      <c r="O168" s="826">
        <v>1</v>
      </c>
      <c r="P168" s="825">
        <v>58.74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31</v>
      </c>
      <c r="B169" s="822" t="s">
        <v>1360</v>
      </c>
      <c r="C169" s="822" t="s">
        <v>1366</v>
      </c>
      <c r="D169" s="823" t="s">
        <v>2116</v>
      </c>
      <c r="E169" s="824" t="s">
        <v>1376</v>
      </c>
      <c r="F169" s="822" t="s">
        <v>1361</v>
      </c>
      <c r="G169" s="822" t="s">
        <v>1679</v>
      </c>
      <c r="H169" s="822" t="s">
        <v>606</v>
      </c>
      <c r="I169" s="822" t="s">
        <v>1680</v>
      </c>
      <c r="J169" s="822" t="s">
        <v>1681</v>
      </c>
      <c r="K169" s="822" t="s">
        <v>1682</v>
      </c>
      <c r="L169" s="825">
        <v>664.1</v>
      </c>
      <c r="M169" s="825">
        <v>1328.2</v>
      </c>
      <c r="N169" s="822">
        <v>2</v>
      </c>
      <c r="O169" s="826">
        <v>1</v>
      </c>
      <c r="P169" s="825">
        <v>1328.2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31</v>
      </c>
      <c r="B170" s="822" t="s">
        <v>1360</v>
      </c>
      <c r="C170" s="822" t="s">
        <v>1366</v>
      </c>
      <c r="D170" s="823" t="s">
        <v>2116</v>
      </c>
      <c r="E170" s="824" t="s">
        <v>1376</v>
      </c>
      <c r="F170" s="822" t="s">
        <v>1361</v>
      </c>
      <c r="G170" s="822" t="s">
        <v>1737</v>
      </c>
      <c r="H170" s="822" t="s">
        <v>329</v>
      </c>
      <c r="I170" s="822" t="s">
        <v>1738</v>
      </c>
      <c r="J170" s="822" t="s">
        <v>1739</v>
      </c>
      <c r="K170" s="822" t="s">
        <v>1740</v>
      </c>
      <c r="L170" s="825">
        <v>0</v>
      </c>
      <c r="M170" s="825">
        <v>0</v>
      </c>
      <c r="N170" s="822">
        <v>1</v>
      </c>
      <c r="O170" s="826">
        <v>1</v>
      </c>
      <c r="P170" s="825">
        <v>0</v>
      </c>
      <c r="Q170" s="827"/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31</v>
      </c>
      <c r="B171" s="822" t="s">
        <v>1360</v>
      </c>
      <c r="C171" s="822" t="s">
        <v>1366</v>
      </c>
      <c r="D171" s="823" t="s">
        <v>2116</v>
      </c>
      <c r="E171" s="824" t="s">
        <v>1376</v>
      </c>
      <c r="F171" s="822" t="s">
        <v>1361</v>
      </c>
      <c r="G171" s="822" t="s">
        <v>1741</v>
      </c>
      <c r="H171" s="822" t="s">
        <v>329</v>
      </c>
      <c r="I171" s="822" t="s">
        <v>1742</v>
      </c>
      <c r="J171" s="822" t="s">
        <v>1743</v>
      </c>
      <c r="K171" s="822" t="s">
        <v>1744</v>
      </c>
      <c r="L171" s="825">
        <v>0</v>
      </c>
      <c r="M171" s="825">
        <v>0</v>
      </c>
      <c r="N171" s="822">
        <v>2</v>
      </c>
      <c r="O171" s="826">
        <v>1</v>
      </c>
      <c r="P171" s="825">
        <v>0</v>
      </c>
      <c r="Q171" s="827"/>
      <c r="R171" s="822">
        <v>2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31</v>
      </c>
      <c r="B172" s="822" t="s">
        <v>1360</v>
      </c>
      <c r="C172" s="822" t="s">
        <v>1366</v>
      </c>
      <c r="D172" s="823" t="s">
        <v>2116</v>
      </c>
      <c r="E172" s="824" t="s">
        <v>1376</v>
      </c>
      <c r="F172" s="822" t="s">
        <v>1361</v>
      </c>
      <c r="G172" s="822" t="s">
        <v>1465</v>
      </c>
      <c r="H172" s="822" t="s">
        <v>329</v>
      </c>
      <c r="I172" s="822" t="s">
        <v>1466</v>
      </c>
      <c r="J172" s="822" t="s">
        <v>1467</v>
      </c>
      <c r="K172" s="822" t="s">
        <v>1468</v>
      </c>
      <c r="L172" s="825">
        <v>132.97999999999999</v>
      </c>
      <c r="M172" s="825">
        <v>265.95999999999998</v>
      </c>
      <c r="N172" s="822">
        <v>2</v>
      </c>
      <c r="O172" s="826">
        <v>1</v>
      </c>
      <c r="P172" s="825">
        <v>265.95999999999998</v>
      </c>
      <c r="Q172" s="827">
        <v>1</v>
      </c>
      <c r="R172" s="822">
        <v>2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31</v>
      </c>
      <c r="B173" s="822" t="s">
        <v>1360</v>
      </c>
      <c r="C173" s="822" t="s">
        <v>1366</v>
      </c>
      <c r="D173" s="823" t="s">
        <v>2116</v>
      </c>
      <c r="E173" s="824" t="s">
        <v>1376</v>
      </c>
      <c r="F173" s="822" t="s">
        <v>1361</v>
      </c>
      <c r="G173" s="822" t="s">
        <v>1418</v>
      </c>
      <c r="H173" s="822" t="s">
        <v>329</v>
      </c>
      <c r="I173" s="822" t="s">
        <v>1419</v>
      </c>
      <c r="J173" s="822" t="s">
        <v>624</v>
      </c>
      <c r="K173" s="822" t="s">
        <v>1420</v>
      </c>
      <c r="L173" s="825">
        <v>10.55</v>
      </c>
      <c r="M173" s="825">
        <v>10.55</v>
      </c>
      <c r="N173" s="822">
        <v>1</v>
      </c>
      <c r="O173" s="826">
        <v>0.5</v>
      </c>
      <c r="P173" s="825">
        <v>10.55</v>
      </c>
      <c r="Q173" s="827">
        <v>1</v>
      </c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31</v>
      </c>
      <c r="B174" s="822" t="s">
        <v>1360</v>
      </c>
      <c r="C174" s="822" t="s">
        <v>1366</v>
      </c>
      <c r="D174" s="823" t="s">
        <v>2116</v>
      </c>
      <c r="E174" s="824" t="s">
        <v>1376</v>
      </c>
      <c r="F174" s="822" t="s">
        <v>1361</v>
      </c>
      <c r="G174" s="822" t="s">
        <v>1391</v>
      </c>
      <c r="H174" s="822" t="s">
        <v>606</v>
      </c>
      <c r="I174" s="822" t="s">
        <v>1324</v>
      </c>
      <c r="J174" s="822" t="s">
        <v>717</v>
      </c>
      <c r="K174" s="822" t="s">
        <v>1325</v>
      </c>
      <c r="L174" s="825">
        <v>368.16</v>
      </c>
      <c r="M174" s="825">
        <v>368.16</v>
      </c>
      <c r="N174" s="822">
        <v>1</v>
      </c>
      <c r="O174" s="826">
        <v>0.5</v>
      </c>
      <c r="P174" s="825">
        <v>368.16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31</v>
      </c>
      <c r="B175" s="822" t="s">
        <v>1360</v>
      </c>
      <c r="C175" s="822" t="s">
        <v>1366</v>
      </c>
      <c r="D175" s="823" t="s">
        <v>2116</v>
      </c>
      <c r="E175" s="824" t="s">
        <v>1376</v>
      </c>
      <c r="F175" s="822" t="s">
        <v>1361</v>
      </c>
      <c r="G175" s="822" t="s">
        <v>1391</v>
      </c>
      <c r="H175" s="822" t="s">
        <v>606</v>
      </c>
      <c r="I175" s="822" t="s">
        <v>1155</v>
      </c>
      <c r="J175" s="822" t="s">
        <v>722</v>
      </c>
      <c r="K175" s="822" t="s">
        <v>1156</v>
      </c>
      <c r="L175" s="825">
        <v>1385.62</v>
      </c>
      <c r="M175" s="825">
        <v>1385.62</v>
      </c>
      <c r="N175" s="822">
        <v>1</v>
      </c>
      <c r="O175" s="826">
        <v>1</v>
      </c>
      <c r="P175" s="825">
        <v>1385.62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31</v>
      </c>
      <c r="B176" s="822" t="s">
        <v>1360</v>
      </c>
      <c r="C176" s="822" t="s">
        <v>1366</v>
      </c>
      <c r="D176" s="823" t="s">
        <v>2116</v>
      </c>
      <c r="E176" s="824" t="s">
        <v>1376</v>
      </c>
      <c r="F176" s="822" t="s">
        <v>1361</v>
      </c>
      <c r="G176" s="822" t="s">
        <v>1391</v>
      </c>
      <c r="H176" s="822" t="s">
        <v>606</v>
      </c>
      <c r="I176" s="822" t="s">
        <v>1159</v>
      </c>
      <c r="J176" s="822" t="s">
        <v>717</v>
      </c>
      <c r="K176" s="822" t="s">
        <v>1160</v>
      </c>
      <c r="L176" s="825">
        <v>736.33</v>
      </c>
      <c r="M176" s="825">
        <v>28716.870000000003</v>
      </c>
      <c r="N176" s="822">
        <v>39</v>
      </c>
      <c r="O176" s="826">
        <v>13</v>
      </c>
      <c r="P176" s="825">
        <v>27244.210000000003</v>
      </c>
      <c r="Q176" s="827">
        <v>0.94871794871794868</v>
      </c>
      <c r="R176" s="822">
        <v>37</v>
      </c>
      <c r="S176" s="827">
        <v>0.94871794871794868</v>
      </c>
      <c r="T176" s="826">
        <v>12.5</v>
      </c>
      <c r="U176" s="828">
        <v>0.96153846153846156</v>
      </c>
    </row>
    <row r="177" spans="1:21" ht="14.45" customHeight="1" x14ac:dyDescent="0.2">
      <c r="A177" s="821">
        <v>31</v>
      </c>
      <c r="B177" s="822" t="s">
        <v>1360</v>
      </c>
      <c r="C177" s="822" t="s">
        <v>1366</v>
      </c>
      <c r="D177" s="823" t="s">
        <v>2116</v>
      </c>
      <c r="E177" s="824" t="s">
        <v>1376</v>
      </c>
      <c r="F177" s="822" t="s">
        <v>1361</v>
      </c>
      <c r="G177" s="822" t="s">
        <v>1391</v>
      </c>
      <c r="H177" s="822" t="s">
        <v>606</v>
      </c>
      <c r="I177" s="822" t="s">
        <v>1163</v>
      </c>
      <c r="J177" s="822" t="s">
        <v>717</v>
      </c>
      <c r="K177" s="822" t="s">
        <v>1164</v>
      </c>
      <c r="L177" s="825">
        <v>490.89</v>
      </c>
      <c r="M177" s="825">
        <v>9817.7999999999993</v>
      </c>
      <c r="N177" s="822">
        <v>20</v>
      </c>
      <c r="O177" s="826">
        <v>5</v>
      </c>
      <c r="P177" s="825">
        <v>8836.0199999999986</v>
      </c>
      <c r="Q177" s="827">
        <v>0.89999999999999991</v>
      </c>
      <c r="R177" s="822">
        <v>18</v>
      </c>
      <c r="S177" s="827">
        <v>0.9</v>
      </c>
      <c r="T177" s="826">
        <v>4.5</v>
      </c>
      <c r="U177" s="828">
        <v>0.9</v>
      </c>
    </row>
    <row r="178" spans="1:21" ht="14.45" customHeight="1" x14ac:dyDescent="0.2">
      <c r="A178" s="821">
        <v>31</v>
      </c>
      <c r="B178" s="822" t="s">
        <v>1360</v>
      </c>
      <c r="C178" s="822" t="s">
        <v>1366</v>
      </c>
      <c r="D178" s="823" t="s">
        <v>2116</v>
      </c>
      <c r="E178" s="824" t="s">
        <v>1376</v>
      </c>
      <c r="F178" s="822" t="s">
        <v>1361</v>
      </c>
      <c r="G178" s="822" t="s">
        <v>1391</v>
      </c>
      <c r="H178" s="822" t="s">
        <v>606</v>
      </c>
      <c r="I178" s="822" t="s">
        <v>1473</v>
      </c>
      <c r="J178" s="822" t="s">
        <v>722</v>
      </c>
      <c r="K178" s="822" t="s">
        <v>1474</v>
      </c>
      <c r="L178" s="825">
        <v>1847.49</v>
      </c>
      <c r="M178" s="825">
        <v>3694.98</v>
      </c>
      <c r="N178" s="822">
        <v>2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31</v>
      </c>
      <c r="B179" s="822" t="s">
        <v>1360</v>
      </c>
      <c r="C179" s="822" t="s">
        <v>1366</v>
      </c>
      <c r="D179" s="823" t="s">
        <v>2116</v>
      </c>
      <c r="E179" s="824" t="s">
        <v>1376</v>
      </c>
      <c r="F179" s="822" t="s">
        <v>1361</v>
      </c>
      <c r="G179" s="822" t="s">
        <v>1391</v>
      </c>
      <c r="H179" s="822" t="s">
        <v>606</v>
      </c>
      <c r="I179" s="822" t="s">
        <v>1161</v>
      </c>
      <c r="J179" s="822" t="s">
        <v>717</v>
      </c>
      <c r="K179" s="822" t="s">
        <v>1162</v>
      </c>
      <c r="L179" s="825">
        <v>1154.68</v>
      </c>
      <c r="M179" s="825">
        <v>6928.08</v>
      </c>
      <c r="N179" s="822">
        <v>6</v>
      </c>
      <c r="O179" s="826">
        <v>1.5</v>
      </c>
      <c r="P179" s="825">
        <v>6928.08</v>
      </c>
      <c r="Q179" s="827">
        <v>1</v>
      </c>
      <c r="R179" s="822">
        <v>6</v>
      </c>
      <c r="S179" s="827">
        <v>1</v>
      </c>
      <c r="T179" s="826">
        <v>1.5</v>
      </c>
      <c r="U179" s="828">
        <v>1</v>
      </c>
    </row>
    <row r="180" spans="1:21" ht="14.45" customHeight="1" x14ac:dyDescent="0.2">
      <c r="A180" s="821">
        <v>31</v>
      </c>
      <c r="B180" s="822" t="s">
        <v>1360</v>
      </c>
      <c r="C180" s="822" t="s">
        <v>1366</v>
      </c>
      <c r="D180" s="823" t="s">
        <v>2116</v>
      </c>
      <c r="E180" s="824" t="s">
        <v>1376</v>
      </c>
      <c r="F180" s="822" t="s">
        <v>1361</v>
      </c>
      <c r="G180" s="822" t="s">
        <v>1391</v>
      </c>
      <c r="H180" s="822" t="s">
        <v>606</v>
      </c>
      <c r="I180" s="822" t="s">
        <v>1157</v>
      </c>
      <c r="J180" s="822" t="s">
        <v>717</v>
      </c>
      <c r="K180" s="822" t="s">
        <v>1158</v>
      </c>
      <c r="L180" s="825">
        <v>923.74</v>
      </c>
      <c r="M180" s="825">
        <v>18474.800000000003</v>
      </c>
      <c r="N180" s="822">
        <v>20</v>
      </c>
      <c r="O180" s="826">
        <v>4.5</v>
      </c>
      <c r="P180" s="825">
        <v>11084.880000000001</v>
      </c>
      <c r="Q180" s="827">
        <v>0.6</v>
      </c>
      <c r="R180" s="822">
        <v>12</v>
      </c>
      <c r="S180" s="827">
        <v>0.6</v>
      </c>
      <c r="T180" s="826">
        <v>3.5</v>
      </c>
      <c r="U180" s="828">
        <v>0.77777777777777779</v>
      </c>
    </row>
    <row r="181" spans="1:21" ht="14.45" customHeight="1" x14ac:dyDescent="0.2">
      <c r="A181" s="821">
        <v>31</v>
      </c>
      <c r="B181" s="822" t="s">
        <v>1360</v>
      </c>
      <c r="C181" s="822" t="s">
        <v>1366</v>
      </c>
      <c r="D181" s="823" t="s">
        <v>2116</v>
      </c>
      <c r="E181" s="824" t="s">
        <v>1376</v>
      </c>
      <c r="F181" s="822" t="s">
        <v>1361</v>
      </c>
      <c r="G181" s="822" t="s">
        <v>1475</v>
      </c>
      <c r="H181" s="822" t="s">
        <v>329</v>
      </c>
      <c r="I181" s="822" t="s">
        <v>1476</v>
      </c>
      <c r="J181" s="822" t="s">
        <v>628</v>
      </c>
      <c r="K181" s="822" t="s">
        <v>1477</v>
      </c>
      <c r="L181" s="825">
        <v>35.25</v>
      </c>
      <c r="M181" s="825">
        <v>70.5</v>
      </c>
      <c r="N181" s="822">
        <v>2</v>
      </c>
      <c r="O181" s="826">
        <v>2</v>
      </c>
      <c r="P181" s="825">
        <v>35.25</v>
      </c>
      <c r="Q181" s="827">
        <v>0.5</v>
      </c>
      <c r="R181" s="822">
        <v>1</v>
      </c>
      <c r="S181" s="827">
        <v>0.5</v>
      </c>
      <c r="T181" s="826">
        <v>1</v>
      </c>
      <c r="U181" s="828">
        <v>0.5</v>
      </c>
    </row>
    <row r="182" spans="1:21" ht="14.45" customHeight="1" x14ac:dyDescent="0.2">
      <c r="A182" s="821">
        <v>31</v>
      </c>
      <c r="B182" s="822" t="s">
        <v>1360</v>
      </c>
      <c r="C182" s="822" t="s">
        <v>1366</v>
      </c>
      <c r="D182" s="823" t="s">
        <v>2116</v>
      </c>
      <c r="E182" s="824" t="s">
        <v>1376</v>
      </c>
      <c r="F182" s="822" t="s">
        <v>1361</v>
      </c>
      <c r="G182" s="822" t="s">
        <v>1475</v>
      </c>
      <c r="H182" s="822" t="s">
        <v>329</v>
      </c>
      <c r="I182" s="822" t="s">
        <v>1654</v>
      </c>
      <c r="J182" s="822" t="s">
        <v>628</v>
      </c>
      <c r="K182" s="822" t="s">
        <v>1655</v>
      </c>
      <c r="L182" s="825">
        <v>35.25</v>
      </c>
      <c r="M182" s="825">
        <v>35.25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31</v>
      </c>
      <c r="B183" s="822" t="s">
        <v>1360</v>
      </c>
      <c r="C183" s="822" t="s">
        <v>1366</v>
      </c>
      <c r="D183" s="823" t="s">
        <v>2116</v>
      </c>
      <c r="E183" s="824" t="s">
        <v>1376</v>
      </c>
      <c r="F183" s="822" t="s">
        <v>1361</v>
      </c>
      <c r="G183" s="822" t="s">
        <v>1745</v>
      </c>
      <c r="H183" s="822" t="s">
        <v>329</v>
      </c>
      <c r="I183" s="822" t="s">
        <v>1746</v>
      </c>
      <c r="J183" s="822" t="s">
        <v>1747</v>
      </c>
      <c r="K183" s="822" t="s">
        <v>1748</v>
      </c>
      <c r="L183" s="825">
        <v>0</v>
      </c>
      <c r="M183" s="825">
        <v>0</v>
      </c>
      <c r="N183" s="822">
        <v>1</v>
      </c>
      <c r="O183" s="826">
        <v>1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31</v>
      </c>
      <c r="B184" s="822" t="s">
        <v>1360</v>
      </c>
      <c r="C184" s="822" t="s">
        <v>1366</v>
      </c>
      <c r="D184" s="823" t="s">
        <v>2116</v>
      </c>
      <c r="E184" s="824" t="s">
        <v>1376</v>
      </c>
      <c r="F184" s="822" t="s">
        <v>1361</v>
      </c>
      <c r="G184" s="822" t="s">
        <v>1749</v>
      </c>
      <c r="H184" s="822" t="s">
        <v>329</v>
      </c>
      <c r="I184" s="822" t="s">
        <v>1750</v>
      </c>
      <c r="J184" s="822" t="s">
        <v>1751</v>
      </c>
      <c r="K184" s="822" t="s">
        <v>1752</v>
      </c>
      <c r="L184" s="825">
        <v>160.1</v>
      </c>
      <c r="M184" s="825">
        <v>160.1</v>
      </c>
      <c r="N184" s="822">
        <v>1</v>
      </c>
      <c r="O184" s="826">
        <v>0.5</v>
      </c>
      <c r="P184" s="825">
        <v>160.1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31</v>
      </c>
      <c r="B185" s="822" t="s">
        <v>1360</v>
      </c>
      <c r="C185" s="822" t="s">
        <v>1366</v>
      </c>
      <c r="D185" s="823" t="s">
        <v>2116</v>
      </c>
      <c r="E185" s="824" t="s">
        <v>1376</v>
      </c>
      <c r="F185" s="822" t="s">
        <v>1361</v>
      </c>
      <c r="G185" s="822" t="s">
        <v>1753</v>
      </c>
      <c r="H185" s="822" t="s">
        <v>329</v>
      </c>
      <c r="I185" s="822" t="s">
        <v>1754</v>
      </c>
      <c r="J185" s="822" t="s">
        <v>1755</v>
      </c>
      <c r="K185" s="822" t="s">
        <v>1756</v>
      </c>
      <c r="L185" s="825">
        <v>0</v>
      </c>
      <c r="M185" s="825">
        <v>0</v>
      </c>
      <c r="N185" s="822">
        <v>1</v>
      </c>
      <c r="O185" s="826">
        <v>1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31</v>
      </c>
      <c r="B186" s="822" t="s">
        <v>1360</v>
      </c>
      <c r="C186" s="822" t="s">
        <v>1366</v>
      </c>
      <c r="D186" s="823" t="s">
        <v>2116</v>
      </c>
      <c r="E186" s="824" t="s">
        <v>1376</v>
      </c>
      <c r="F186" s="822" t="s">
        <v>1361</v>
      </c>
      <c r="G186" s="822" t="s">
        <v>1392</v>
      </c>
      <c r="H186" s="822" t="s">
        <v>606</v>
      </c>
      <c r="I186" s="822" t="s">
        <v>1277</v>
      </c>
      <c r="J186" s="822" t="s">
        <v>830</v>
      </c>
      <c r="K186" s="822" t="s">
        <v>831</v>
      </c>
      <c r="L186" s="825">
        <v>0</v>
      </c>
      <c r="M186" s="825">
        <v>0</v>
      </c>
      <c r="N186" s="822">
        <v>82</v>
      </c>
      <c r="O186" s="826">
        <v>70</v>
      </c>
      <c r="P186" s="825">
        <v>0</v>
      </c>
      <c r="Q186" s="827"/>
      <c r="R186" s="822">
        <v>57</v>
      </c>
      <c r="S186" s="827">
        <v>0.69512195121951215</v>
      </c>
      <c r="T186" s="826">
        <v>47.5</v>
      </c>
      <c r="U186" s="828">
        <v>0.6785714285714286</v>
      </c>
    </row>
    <row r="187" spans="1:21" ht="14.45" customHeight="1" x14ac:dyDescent="0.2">
      <c r="A187" s="821">
        <v>31</v>
      </c>
      <c r="B187" s="822" t="s">
        <v>1360</v>
      </c>
      <c r="C187" s="822" t="s">
        <v>1366</v>
      </c>
      <c r="D187" s="823" t="s">
        <v>2116</v>
      </c>
      <c r="E187" s="824" t="s">
        <v>1376</v>
      </c>
      <c r="F187" s="822" t="s">
        <v>1361</v>
      </c>
      <c r="G187" s="822" t="s">
        <v>1757</v>
      </c>
      <c r="H187" s="822" t="s">
        <v>329</v>
      </c>
      <c r="I187" s="822" t="s">
        <v>1758</v>
      </c>
      <c r="J187" s="822" t="s">
        <v>1759</v>
      </c>
      <c r="K187" s="822" t="s">
        <v>1760</v>
      </c>
      <c r="L187" s="825">
        <v>33.85</v>
      </c>
      <c r="M187" s="825">
        <v>33.85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31</v>
      </c>
      <c r="B188" s="822" t="s">
        <v>1360</v>
      </c>
      <c r="C188" s="822" t="s">
        <v>1366</v>
      </c>
      <c r="D188" s="823" t="s">
        <v>2116</v>
      </c>
      <c r="E188" s="824" t="s">
        <v>1376</v>
      </c>
      <c r="F188" s="822" t="s">
        <v>1361</v>
      </c>
      <c r="G188" s="822" t="s">
        <v>1498</v>
      </c>
      <c r="H188" s="822" t="s">
        <v>329</v>
      </c>
      <c r="I188" s="822" t="s">
        <v>1499</v>
      </c>
      <c r="J188" s="822" t="s">
        <v>977</v>
      </c>
      <c r="K188" s="822" t="s">
        <v>1500</v>
      </c>
      <c r="L188" s="825">
        <v>219.37</v>
      </c>
      <c r="M188" s="825">
        <v>1316.22</v>
      </c>
      <c r="N188" s="822">
        <v>6</v>
      </c>
      <c r="O188" s="826">
        <v>2.5</v>
      </c>
      <c r="P188" s="825">
        <v>877.48</v>
      </c>
      <c r="Q188" s="827">
        <v>0.66666666666666663</v>
      </c>
      <c r="R188" s="822">
        <v>4</v>
      </c>
      <c r="S188" s="827">
        <v>0.66666666666666663</v>
      </c>
      <c r="T188" s="826">
        <v>1</v>
      </c>
      <c r="U188" s="828">
        <v>0.4</v>
      </c>
    </row>
    <row r="189" spans="1:21" ht="14.45" customHeight="1" x14ac:dyDescent="0.2">
      <c r="A189" s="821">
        <v>31</v>
      </c>
      <c r="B189" s="822" t="s">
        <v>1360</v>
      </c>
      <c r="C189" s="822" t="s">
        <v>1366</v>
      </c>
      <c r="D189" s="823" t="s">
        <v>2116</v>
      </c>
      <c r="E189" s="824" t="s">
        <v>1376</v>
      </c>
      <c r="F189" s="822" t="s">
        <v>1361</v>
      </c>
      <c r="G189" s="822" t="s">
        <v>1761</v>
      </c>
      <c r="H189" s="822" t="s">
        <v>329</v>
      </c>
      <c r="I189" s="822" t="s">
        <v>1762</v>
      </c>
      <c r="J189" s="822" t="s">
        <v>1763</v>
      </c>
      <c r="K189" s="822" t="s">
        <v>1764</v>
      </c>
      <c r="L189" s="825">
        <v>33.4</v>
      </c>
      <c r="M189" s="825">
        <v>33.4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31</v>
      </c>
      <c r="B190" s="822" t="s">
        <v>1360</v>
      </c>
      <c r="C190" s="822" t="s">
        <v>1366</v>
      </c>
      <c r="D190" s="823" t="s">
        <v>2116</v>
      </c>
      <c r="E190" s="824" t="s">
        <v>1376</v>
      </c>
      <c r="F190" s="822" t="s">
        <v>1361</v>
      </c>
      <c r="G190" s="822" t="s">
        <v>1501</v>
      </c>
      <c r="H190" s="822" t="s">
        <v>329</v>
      </c>
      <c r="I190" s="822" t="s">
        <v>1765</v>
      </c>
      <c r="J190" s="822" t="s">
        <v>1766</v>
      </c>
      <c r="K190" s="822" t="s">
        <v>1767</v>
      </c>
      <c r="L190" s="825">
        <v>311.02</v>
      </c>
      <c r="M190" s="825">
        <v>933.06</v>
      </c>
      <c r="N190" s="822">
        <v>3</v>
      </c>
      <c r="O190" s="826">
        <v>3</v>
      </c>
      <c r="P190" s="825">
        <v>622.04</v>
      </c>
      <c r="Q190" s="827">
        <v>0.66666666666666663</v>
      </c>
      <c r="R190" s="822">
        <v>2</v>
      </c>
      <c r="S190" s="827">
        <v>0.66666666666666663</v>
      </c>
      <c r="T190" s="826">
        <v>2</v>
      </c>
      <c r="U190" s="828">
        <v>0.66666666666666663</v>
      </c>
    </row>
    <row r="191" spans="1:21" ht="14.45" customHeight="1" x14ac:dyDescent="0.2">
      <c r="A191" s="821">
        <v>31</v>
      </c>
      <c r="B191" s="822" t="s">
        <v>1360</v>
      </c>
      <c r="C191" s="822" t="s">
        <v>1366</v>
      </c>
      <c r="D191" s="823" t="s">
        <v>2116</v>
      </c>
      <c r="E191" s="824" t="s">
        <v>1376</v>
      </c>
      <c r="F191" s="822" t="s">
        <v>1361</v>
      </c>
      <c r="G191" s="822" t="s">
        <v>1505</v>
      </c>
      <c r="H191" s="822" t="s">
        <v>329</v>
      </c>
      <c r="I191" s="822" t="s">
        <v>1506</v>
      </c>
      <c r="J191" s="822" t="s">
        <v>816</v>
      </c>
      <c r="K191" s="822" t="s">
        <v>1507</v>
      </c>
      <c r="L191" s="825">
        <v>0</v>
      </c>
      <c r="M191" s="825">
        <v>0</v>
      </c>
      <c r="N191" s="822">
        <v>3</v>
      </c>
      <c r="O191" s="826">
        <v>2.5</v>
      </c>
      <c r="P191" s="825">
        <v>0</v>
      </c>
      <c r="Q191" s="827"/>
      <c r="R191" s="822">
        <v>2</v>
      </c>
      <c r="S191" s="827">
        <v>0.66666666666666663</v>
      </c>
      <c r="T191" s="826">
        <v>1.5</v>
      </c>
      <c r="U191" s="828">
        <v>0.6</v>
      </c>
    </row>
    <row r="192" spans="1:21" ht="14.45" customHeight="1" x14ac:dyDescent="0.2">
      <c r="A192" s="821">
        <v>31</v>
      </c>
      <c r="B192" s="822" t="s">
        <v>1360</v>
      </c>
      <c r="C192" s="822" t="s">
        <v>1366</v>
      </c>
      <c r="D192" s="823" t="s">
        <v>2116</v>
      </c>
      <c r="E192" s="824" t="s">
        <v>1376</v>
      </c>
      <c r="F192" s="822" t="s">
        <v>1361</v>
      </c>
      <c r="G192" s="822" t="s">
        <v>1505</v>
      </c>
      <c r="H192" s="822" t="s">
        <v>329</v>
      </c>
      <c r="I192" s="822" t="s">
        <v>1768</v>
      </c>
      <c r="J192" s="822" t="s">
        <v>816</v>
      </c>
      <c r="K192" s="822" t="s">
        <v>1769</v>
      </c>
      <c r="L192" s="825">
        <v>0</v>
      </c>
      <c r="M192" s="825">
        <v>0</v>
      </c>
      <c r="N192" s="822">
        <v>1</v>
      </c>
      <c r="O192" s="826">
        <v>1</v>
      </c>
      <c r="P192" s="825"/>
      <c r="Q192" s="827"/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31</v>
      </c>
      <c r="B193" s="822" t="s">
        <v>1360</v>
      </c>
      <c r="C193" s="822" t="s">
        <v>1366</v>
      </c>
      <c r="D193" s="823" t="s">
        <v>2116</v>
      </c>
      <c r="E193" s="824" t="s">
        <v>1376</v>
      </c>
      <c r="F193" s="822" t="s">
        <v>1361</v>
      </c>
      <c r="G193" s="822" t="s">
        <v>1393</v>
      </c>
      <c r="H193" s="822" t="s">
        <v>606</v>
      </c>
      <c r="I193" s="822" t="s">
        <v>1394</v>
      </c>
      <c r="J193" s="822" t="s">
        <v>1395</v>
      </c>
      <c r="K193" s="822" t="s">
        <v>1396</v>
      </c>
      <c r="L193" s="825">
        <v>33.549999999999997</v>
      </c>
      <c r="M193" s="825">
        <v>33.549999999999997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31</v>
      </c>
      <c r="B194" s="822" t="s">
        <v>1360</v>
      </c>
      <c r="C194" s="822" t="s">
        <v>1366</v>
      </c>
      <c r="D194" s="823" t="s">
        <v>2116</v>
      </c>
      <c r="E194" s="824" t="s">
        <v>1376</v>
      </c>
      <c r="F194" s="822" t="s">
        <v>1361</v>
      </c>
      <c r="G194" s="822" t="s">
        <v>1393</v>
      </c>
      <c r="H194" s="822" t="s">
        <v>606</v>
      </c>
      <c r="I194" s="822" t="s">
        <v>1770</v>
      </c>
      <c r="J194" s="822" t="s">
        <v>1395</v>
      </c>
      <c r="K194" s="822" t="s">
        <v>1771</v>
      </c>
      <c r="L194" s="825">
        <v>50.32</v>
      </c>
      <c r="M194" s="825">
        <v>50.32</v>
      </c>
      <c r="N194" s="822">
        <v>1</v>
      </c>
      <c r="O194" s="826">
        <v>0.5</v>
      </c>
      <c r="P194" s="825">
        <v>50.32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31</v>
      </c>
      <c r="B195" s="822" t="s">
        <v>1360</v>
      </c>
      <c r="C195" s="822" t="s">
        <v>1366</v>
      </c>
      <c r="D195" s="823" t="s">
        <v>2116</v>
      </c>
      <c r="E195" s="824" t="s">
        <v>1376</v>
      </c>
      <c r="F195" s="822" t="s">
        <v>1361</v>
      </c>
      <c r="G195" s="822" t="s">
        <v>1393</v>
      </c>
      <c r="H195" s="822" t="s">
        <v>329</v>
      </c>
      <c r="I195" s="822" t="s">
        <v>1516</v>
      </c>
      <c r="J195" s="822" t="s">
        <v>1395</v>
      </c>
      <c r="K195" s="822" t="s">
        <v>1517</v>
      </c>
      <c r="L195" s="825">
        <v>99.94</v>
      </c>
      <c r="M195" s="825">
        <v>699.57999999999993</v>
      </c>
      <c r="N195" s="822">
        <v>7</v>
      </c>
      <c r="O195" s="826">
        <v>5.5</v>
      </c>
      <c r="P195" s="825">
        <v>499.7</v>
      </c>
      <c r="Q195" s="827">
        <v>0.7142857142857143</v>
      </c>
      <c r="R195" s="822">
        <v>5</v>
      </c>
      <c r="S195" s="827">
        <v>0.7142857142857143</v>
      </c>
      <c r="T195" s="826">
        <v>4</v>
      </c>
      <c r="U195" s="828">
        <v>0.72727272727272729</v>
      </c>
    </row>
    <row r="196" spans="1:21" ht="14.45" customHeight="1" x14ac:dyDescent="0.2">
      <c r="A196" s="821">
        <v>31</v>
      </c>
      <c r="B196" s="822" t="s">
        <v>1360</v>
      </c>
      <c r="C196" s="822" t="s">
        <v>1366</v>
      </c>
      <c r="D196" s="823" t="s">
        <v>2116</v>
      </c>
      <c r="E196" s="824" t="s">
        <v>1376</v>
      </c>
      <c r="F196" s="822" t="s">
        <v>1361</v>
      </c>
      <c r="G196" s="822" t="s">
        <v>1393</v>
      </c>
      <c r="H196" s="822" t="s">
        <v>606</v>
      </c>
      <c r="I196" s="822" t="s">
        <v>1772</v>
      </c>
      <c r="J196" s="822" t="s">
        <v>1395</v>
      </c>
      <c r="K196" s="822" t="s">
        <v>1773</v>
      </c>
      <c r="L196" s="825">
        <v>150.94</v>
      </c>
      <c r="M196" s="825">
        <v>301.88</v>
      </c>
      <c r="N196" s="822">
        <v>2</v>
      </c>
      <c r="O196" s="826">
        <v>1.5</v>
      </c>
      <c r="P196" s="825">
        <v>301.88</v>
      </c>
      <c r="Q196" s="827">
        <v>1</v>
      </c>
      <c r="R196" s="822">
        <v>2</v>
      </c>
      <c r="S196" s="827">
        <v>1</v>
      </c>
      <c r="T196" s="826">
        <v>1.5</v>
      </c>
      <c r="U196" s="828">
        <v>1</v>
      </c>
    </row>
    <row r="197" spans="1:21" ht="14.45" customHeight="1" x14ac:dyDescent="0.2">
      <c r="A197" s="821">
        <v>31</v>
      </c>
      <c r="B197" s="822" t="s">
        <v>1360</v>
      </c>
      <c r="C197" s="822" t="s">
        <v>1366</v>
      </c>
      <c r="D197" s="823" t="s">
        <v>2116</v>
      </c>
      <c r="E197" s="824" t="s">
        <v>1376</v>
      </c>
      <c r="F197" s="822" t="s">
        <v>1361</v>
      </c>
      <c r="G197" s="822" t="s">
        <v>1529</v>
      </c>
      <c r="H197" s="822" t="s">
        <v>606</v>
      </c>
      <c r="I197" s="822" t="s">
        <v>1530</v>
      </c>
      <c r="J197" s="822" t="s">
        <v>934</v>
      </c>
      <c r="K197" s="822" t="s">
        <v>1531</v>
      </c>
      <c r="L197" s="825">
        <v>154.36000000000001</v>
      </c>
      <c r="M197" s="825">
        <v>1080.52</v>
      </c>
      <c r="N197" s="822">
        <v>7</v>
      </c>
      <c r="O197" s="826">
        <v>4</v>
      </c>
      <c r="P197" s="825">
        <v>617.44000000000005</v>
      </c>
      <c r="Q197" s="827">
        <v>0.57142857142857151</v>
      </c>
      <c r="R197" s="822">
        <v>4</v>
      </c>
      <c r="S197" s="827">
        <v>0.5714285714285714</v>
      </c>
      <c r="T197" s="826">
        <v>2</v>
      </c>
      <c r="U197" s="828">
        <v>0.5</v>
      </c>
    </row>
    <row r="198" spans="1:21" ht="14.45" customHeight="1" x14ac:dyDescent="0.2">
      <c r="A198" s="821">
        <v>31</v>
      </c>
      <c r="B198" s="822" t="s">
        <v>1360</v>
      </c>
      <c r="C198" s="822" t="s">
        <v>1366</v>
      </c>
      <c r="D198" s="823" t="s">
        <v>2116</v>
      </c>
      <c r="E198" s="824" t="s">
        <v>1376</v>
      </c>
      <c r="F198" s="822" t="s">
        <v>1361</v>
      </c>
      <c r="G198" s="822" t="s">
        <v>1529</v>
      </c>
      <c r="H198" s="822" t="s">
        <v>329</v>
      </c>
      <c r="I198" s="822" t="s">
        <v>1535</v>
      </c>
      <c r="J198" s="822" t="s">
        <v>934</v>
      </c>
      <c r="K198" s="822" t="s">
        <v>1536</v>
      </c>
      <c r="L198" s="825">
        <v>225.06</v>
      </c>
      <c r="M198" s="825">
        <v>225.06</v>
      </c>
      <c r="N198" s="822">
        <v>1</v>
      </c>
      <c r="O198" s="826">
        <v>0.5</v>
      </c>
      <c r="P198" s="825">
        <v>225.06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31</v>
      </c>
      <c r="B199" s="822" t="s">
        <v>1360</v>
      </c>
      <c r="C199" s="822" t="s">
        <v>1366</v>
      </c>
      <c r="D199" s="823" t="s">
        <v>2116</v>
      </c>
      <c r="E199" s="824" t="s">
        <v>1376</v>
      </c>
      <c r="F199" s="822" t="s">
        <v>1361</v>
      </c>
      <c r="G199" s="822" t="s">
        <v>1537</v>
      </c>
      <c r="H199" s="822" t="s">
        <v>329</v>
      </c>
      <c r="I199" s="822" t="s">
        <v>1538</v>
      </c>
      <c r="J199" s="822" t="s">
        <v>1539</v>
      </c>
      <c r="K199" s="822" t="s">
        <v>1540</v>
      </c>
      <c r="L199" s="825">
        <v>0</v>
      </c>
      <c r="M199" s="825">
        <v>0</v>
      </c>
      <c r="N199" s="822">
        <v>11</v>
      </c>
      <c r="O199" s="826">
        <v>6</v>
      </c>
      <c r="P199" s="825">
        <v>0</v>
      </c>
      <c r="Q199" s="827"/>
      <c r="R199" s="822">
        <v>8</v>
      </c>
      <c r="S199" s="827">
        <v>0.72727272727272729</v>
      </c>
      <c r="T199" s="826">
        <v>4</v>
      </c>
      <c r="U199" s="828">
        <v>0.66666666666666663</v>
      </c>
    </row>
    <row r="200" spans="1:21" ht="14.45" customHeight="1" x14ac:dyDescent="0.2">
      <c r="A200" s="821">
        <v>31</v>
      </c>
      <c r="B200" s="822" t="s">
        <v>1360</v>
      </c>
      <c r="C200" s="822" t="s">
        <v>1366</v>
      </c>
      <c r="D200" s="823" t="s">
        <v>2116</v>
      </c>
      <c r="E200" s="824" t="s">
        <v>1376</v>
      </c>
      <c r="F200" s="822" t="s">
        <v>1361</v>
      </c>
      <c r="G200" s="822" t="s">
        <v>1537</v>
      </c>
      <c r="H200" s="822" t="s">
        <v>329</v>
      </c>
      <c r="I200" s="822" t="s">
        <v>1774</v>
      </c>
      <c r="J200" s="822" t="s">
        <v>1539</v>
      </c>
      <c r="K200" s="822" t="s">
        <v>1775</v>
      </c>
      <c r="L200" s="825">
        <v>0</v>
      </c>
      <c r="M200" s="825">
        <v>0</v>
      </c>
      <c r="N200" s="822">
        <v>2</v>
      </c>
      <c r="O200" s="826">
        <v>1.5</v>
      </c>
      <c r="P200" s="825">
        <v>0</v>
      </c>
      <c r="Q200" s="827"/>
      <c r="R200" s="822">
        <v>1</v>
      </c>
      <c r="S200" s="827">
        <v>0.5</v>
      </c>
      <c r="T200" s="826">
        <v>0.5</v>
      </c>
      <c r="U200" s="828">
        <v>0.33333333333333331</v>
      </c>
    </row>
    <row r="201" spans="1:21" ht="14.45" customHeight="1" x14ac:dyDescent="0.2">
      <c r="A201" s="821">
        <v>31</v>
      </c>
      <c r="B201" s="822" t="s">
        <v>1360</v>
      </c>
      <c r="C201" s="822" t="s">
        <v>1366</v>
      </c>
      <c r="D201" s="823" t="s">
        <v>2116</v>
      </c>
      <c r="E201" s="824" t="s">
        <v>1376</v>
      </c>
      <c r="F201" s="822" t="s">
        <v>1363</v>
      </c>
      <c r="G201" s="822" t="s">
        <v>1548</v>
      </c>
      <c r="H201" s="822" t="s">
        <v>329</v>
      </c>
      <c r="I201" s="822" t="s">
        <v>1776</v>
      </c>
      <c r="J201" s="822" t="s">
        <v>1777</v>
      </c>
      <c r="K201" s="822" t="s">
        <v>1778</v>
      </c>
      <c r="L201" s="825">
        <v>0</v>
      </c>
      <c r="M201" s="825">
        <v>0</v>
      </c>
      <c r="N201" s="822">
        <v>2</v>
      </c>
      <c r="O201" s="826">
        <v>2</v>
      </c>
      <c r="P201" s="825"/>
      <c r="Q201" s="827"/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31</v>
      </c>
      <c r="B202" s="822" t="s">
        <v>1360</v>
      </c>
      <c r="C202" s="822" t="s">
        <v>1366</v>
      </c>
      <c r="D202" s="823" t="s">
        <v>2116</v>
      </c>
      <c r="E202" s="824" t="s">
        <v>1376</v>
      </c>
      <c r="F202" s="822" t="s">
        <v>1363</v>
      </c>
      <c r="G202" s="822" t="s">
        <v>1430</v>
      </c>
      <c r="H202" s="822" t="s">
        <v>329</v>
      </c>
      <c r="I202" s="822" t="s">
        <v>1779</v>
      </c>
      <c r="J202" s="822" t="s">
        <v>1780</v>
      </c>
      <c r="K202" s="822" t="s">
        <v>1781</v>
      </c>
      <c r="L202" s="825">
        <v>10.32</v>
      </c>
      <c r="M202" s="825">
        <v>20.64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31</v>
      </c>
      <c r="B203" s="822" t="s">
        <v>1360</v>
      </c>
      <c r="C203" s="822" t="s">
        <v>1366</v>
      </c>
      <c r="D203" s="823" t="s">
        <v>2116</v>
      </c>
      <c r="E203" s="824" t="s">
        <v>1376</v>
      </c>
      <c r="F203" s="822" t="s">
        <v>1363</v>
      </c>
      <c r="G203" s="822" t="s">
        <v>1554</v>
      </c>
      <c r="H203" s="822" t="s">
        <v>329</v>
      </c>
      <c r="I203" s="822" t="s">
        <v>1555</v>
      </c>
      <c r="J203" s="822" t="s">
        <v>1556</v>
      </c>
      <c r="K203" s="822" t="s">
        <v>1557</v>
      </c>
      <c r="L203" s="825">
        <v>37.25</v>
      </c>
      <c r="M203" s="825">
        <v>7487.25</v>
      </c>
      <c r="N203" s="822">
        <v>201</v>
      </c>
      <c r="O203" s="826">
        <v>99</v>
      </c>
      <c r="P203" s="825">
        <v>7189.25</v>
      </c>
      <c r="Q203" s="827">
        <v>0.96019900497512434</v>
      </c>
      <c r="R203" s="822">
        <v>193</v>
      </c>
      <c r="S203" s="827">
        <v>0.96019900497512434</v>
      </c>
      <c r="T203" s="826">
        <v>95</v>
      </c>
      <c r="U203" s="828">
        <v>0.95959595959595956</v>
      </c>
    </row>
    <row r="204" spans="1:21" ht="14.45" customHeight="1" x14ac:dyDescent="0.2">
      <c r="A204" s="821">
        <v>31</v>
      </c>
      <c r="B204" s="822" t="s">
        <v>1360</v>
      </c>
      <c r="C204" s="822" t="s">
        <v>1366</v>
      </c>
      <c r="D204" s="823" t="s">
        <v>2116</v>
      </c>
      <c r="E204" s="824" t="s">
        <v>1376</v>
      </c>
      <c r="F204" s="822" t="s">
        <v>1363</v>
      </c>
      <c r="G204" s="822" t="s">
        <v>1554</v>
      </c>
      <c r="H204" s="822" t="s">
        <v>329</v>
      </c>
      <c r="I204" s="822" t="s">
        <v>1562</v>
      </c>
      <c r="J204" s="822" t="s">
        <v>1556</v>
      </c>
      <c r="K204" s="822" t="s">
        <v>1563</v>
      </c>
      <c r="L204" s="825">
        <v>40.549999999999997</v>
      </c>
      <c r="M204" s="825">
        <v>405.5</v>
      </c>
      <c r="N204" s="822">
        <v>10</v>
      </c>
      <c r="O204" s="826">
        <v>8</v>
      </c>
      <c r="P204" s="825">
        <v>405.5</v>
      </c>
      <c r="Q204" s="827">
        <v>1</v>
      </c>
      <c r="R204" s="822">
        <v>10</v>
      </c>
      <c r="S204" s="827">
        <v>1</v>
      </c>
      <c r="T204" s="826">
        <v>8</v>
      </c>
      <c r="U204" s="828">
        <v>1</v>
      </c>
    </row>
    <row r="205" spans="1:21" ht="14.45" customHeight="1" x14ac:dyDescent="0.2">
      <c r="A205" s="821">
        <v>31</v>
      </c>
      <c r="B205" s="822" t="s">
        <v>1360</v>
      </c>
      <c r="C205" s="822" t="s">
        <v>1366</v>
      </c>
      <c r="D205" s="823" t="s">
        <v>2116</v>
      </c>
      <c r="E205" s="824" t="s">
        <v>1376</v>
      </c>
      <c r="F205" s="822" t="s">
        <v>1363</v>
      </c>
      <c r="G205" s="822" t="s">
        <v>1434</v>
      </c>
      <c r="H205" s="822" t="s">
        <v>329</v>
      </c>
      <c r="I205" s="822" t="s">
        <v>1782</v>
      </c>
      <c r="J205" s="822" t="s">
        <v>1783</v>
      </c>
      <c r="K205" s="822" t="s">
        <v>1784</v>
      </c>
      <c r="L205" s="825">
        <v>1000.5</v>
      </c>
      <c r="M205" s="825">
        <v>1000.5</v>
      </c>
      <c r="N205" s="822">
        <v>1</v>
      </c>
      <c r="O205" s="826">
        <v>1</v>
      </c>
      <c r="P205" s="825">
        <v>1000.5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31</v>
      </c>
      <c r="B206" s="822" t="s">
        <v>1360</v>
      </c>
      <c r="C206" s="822" t="s">
        <v>1366</v>
      </c>
      <c r="D206" s="823" t="s">
        <v>2116</v>
      </c>
      <c r="E206" s="824" t="s">
        <v>1376</v>
      </c>
      <c r="F206" s="822" t="s">
        <v>1363</v>
      </c>
      <c r="G206" s="822" t="s">
        <v>1434</v>
      </c>
      <c r="H206" s="822" t="s">
        <v>329</v>
      </c>
      <c r="I206" s="822" t="s">
        <v>1567</v>
      </c>
      <c r="J206" s="822" t="s">
        <v>1568</v>
      </c>
      <c r="K206" s="822" t="s">
        <v>1569</v>
      </c>
      <c r="L206" s="825">
        <v>492.19</v>
      </c>
      <c r="M206" s="825">
        <v>5414.09</v>
      </c>
      <c r="N206" s="822">
        <v>11</v>
      </c>
      <c r="O206" s="826">
        <v>11</v>
      </c>
      <c r="P206" s="825">
        <v>5414.09</v>
      </c>
      <c r="Q206" s="827">
        <v>1</v>
      </c>
      <c r="R206" s="822">
        <v>11</v>
      </c>
      <c r="S206" s="827">
        <v>1</v>
      </c>
      <c r="T206" s="826">
        <v>11</v>
      </c>
      <c r="U206" s="828">
        <v>1</v>
      </c>
    </row>
    <row r="207" spans="1:21" ht="14.45" customHeight="1" x14ac:dyDescent="0.2">
      <c r="A207" s="821">
        <v>31</v>
      </c>
      <c r="B207" s="822" t="s">
        <v>1360</v>
      </c>
      <c r="C207" s="822" t="s">
        <v>1366</v>
      </c>
      <c r="D207" s="823" t="s">
        <v>2116</v>
      </c>
      <c r="E207" s="824" t="s">
        <v>1376</v>
      </c>
      <c r="F207" s="822" t="s">
        <v>1363</v>
      </c>
      <c r="G207" s="822" t="s">
        <v>1434</v>
      </c>
      <c r="H207" s="822" t="s">
        <v>329</v>
      </c>
      <c r="I207" s="822" t="s">
        <v>1570</v>
      </c>
      <c r="J207" s="822" t="s">
        <v>1571</v>
      </c>
      <c r="K207" s="822" t="s">
        <v>1572</v>
      </c>
      <c r="L207" s="825">
        <v>971.25</v>
      </c>
      <c r="M207" s="825">
        <v>4856.25</v>
      </c>
      <c r="N207" s="822">
        <v>5</v>
      </c>
      <c r="O207" s="826">
        <v>5</v>
      </c>
      <c r="P207" s="825">
        <v>4856.25</v>
      </c>
      <c r="Q207" s="827">
        <v>1</v>
      </c>
      <c r="R207" s="822">
        <v>5</v>
      </c>
      <c r="S207" s="827">
        <v>1</v>
      </c>
      <c r="T207" s="826">
        <v>5</v>
      </c>
      <c r="U207" s="828">
        <v>1</v>
      </c>
    </row>
    <row r="208" spans="1:21" ht="14.45" customHeight="1" x14ac:dyDescent="0.2">
      <c r="A208" s="821">
        <v>31</v>
      </c>
      <c r="B208" s="822" t="s">
        <v>1360</v>
      </c>
      <c r="C208" s="822" t="s">
        <v>1366</v>
      </c>
      <c r="D208" s="823" t="s">
        <v>2116</v>
      </c>
      <c r="E208" s="824" t="s">
        <v>1376</v>
      </c>
      <c r="F208" s="822" t="s">
        <v>1363</v>
      </c>
      <c r="G208" s="822" t="s">
        <v>1434</v>
      </c>
      <c r="H208" s="822" t="s">
        <v>329</v>
      </c>
      <c r="I208" s="822" t="s">
        <v>1582</v>
      </c>
      <c r="J208" s="822" t="s">
        <v>1583</v>
      </c>
      <c r="K208" s="822" t="s">
        <v>1584</v>
      </c>
      <c r="L208" s="825">
        <v>245.42</v>
      </c>
      <c r="M208" s="825">
        <v>245.42</v>
      </c>
      <c r="N208" s="822">
        <v>1</v>
      </c>
      <c r="O208" s="826">
        <v>1</v>
      </c>
      <c r="P208" s="825">
        <v>245.42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31</v>
      </c>
      <c r="B209" s="822" t="s">
        <v>1360</v>
      </c>
      <c r="C209" s="822" t="s">
        <v>1366</v>
      </c>
      <c r="D209" s="823" t="s">
        <v>2116</v>
      </c>
      <c r="E209" s="824" t="s">
        <v>1376</v>
      </c>
      <c r="F209" s="822" t="s">
        <v>1363</v>
      </c>
      <c r="G209" s="822" t="s">
        <v>1434</v>
      </c>
      <c r="H209" s="822" t="s">
        <v>329</v>
      </c>
      <c r="I209" s="822" t="s">
        <v>1588</v>
      </c>
      <c r="J209" s="822" t="s">
        <v>1436</v>
      </c>
      <c r="K209" s="822" t="s">
        <v>1589</v>
      </c>
      <c r="L209" s="825">
        <v>60.23</v>
      </c>
      <c r="M209" s="825">
        <v>60.23</v>
      </c>
      <c r="N209" s="822">
        <v>1</v>
      </c>
      <c r="O209" s="826">
        <v>1</v>
      </c>
      <c r="P209" s="825">
        <v>60.23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31</v>
      </c>
      <c r="B210" s="822" t="s">
        <v>1360</v>
      </c>
      <c r="C210" s="822" t="s">
        <v>1366</v>
      </c>
      <c r="D210" s="823" t="s">
        <v>2116</v>
      </c>
      <c r="E210" s="824" t="s">
        <v>1376</v>
      </c>
      <c r="F210" s="822" t="s">
        <v>1363</v>
      </c>
      <c r="G210" s="822" t="s">
        <v>1434</v>
      </c>
      <c r="H210" s="822" t="s">
        <v>329</v>
      </c>
      <c r="I210" s="822" t="s">
        <v>1785</v>
      </c>
      <c r="J210" s="822" t="s">
        <v>1786</v>
      </c>
      <c r="K210" s="822" t="s">
        <v>1787</v>
      </c>
      <c r="L210" s="825">
        <v>1392.62</v>
      </c>
      <c r="M210" s="825">
        <v>1392.62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31</v>
      </c>
      <c r="B211" s="822" t="s">
        <v>1360</v>
      </c>
      <c r="C211" s="822" t="s">
        <v>1366</v>
      </c>
      <c r="D211" s="823" t="s">
        <v>2116</v>
      </c>
      <c r="E211" s="824" t="s">
        <v>1376</v>
      </c>
      <c r="F211" s="822" t="s">
        <v>1363</v>
      </c>
      <c r="G211" s="822" t="s">
        <v>1434</v>
      </c>
      <c r="H211" s="822" t="s">
        <v>329</v>
      </c>
      <c r="I211" s="822" t="s">
        <v>1590</v>
      </c>
      <c r="J211" s="822" t="s">
        <v>1591</v>
      </c>
      <c r="K211" s="822" t="s">
        <v>1592</v>
      </c>
      <c r="L211" s="825">
        <v>749.8</v>
      </c>
      <c r="M211" s="825">
        <v>1499.6</v>
      </c>
      <c r="N211" s="822">
        <v>2</v>
      </c>
      <c r="O211" s="826">
        <v>2</v>
      </c>
      <c r="P211" s="825">
        <v>1499.6</v>
      </c>
      <c r="Q211" s="827">
        <v>1</v>
      </c>
      <c r="R211" s="822">
        <v>2</v>
      </c>
      <c r="S211" s="827">
        <v>1</v>
      </c>
      <c r="T211" s="826">
        <v>2</v>
      </c>
      <c r="U211" s="828">
        <v>1</v>
      </c>
    </row>
    <row r="212" spans="1:21" ht="14.45" customHeight="1" x14ac:dyDescent="0.2">
      <c r="A212" s="821">
        <v>31</v>
      </c>
      <c r="B212" s="822" t="s">
        <v>1360</v>
      </c>
      <c r="C212" s="822" t="s">
        <v>1366</v>
      </c>
      <c r="D212" s="823" t="s">
        <v>2116</v>
      </c>
      <c r="E212" s="824" t="s">
        <v>1376</v>
      </c>
      <c r="F212" s="822" t="s">
        <v>1363</v>
      </c>
      <c r="G212" s="822" t="s">
        <v>1434</v>
      </c>
      <c r="H212" s="822" t="s">
        <v>329</v>
      </c>
      <c r="I212" s="822" t="s">
        <v>1596</v>
      </c>
      <c r="J212" s="822" t="s">
        <v>1597</v>
      </c>
      <c r="K212" s="822" t="s">
        <v>1598</v>
      </c>
      <c r="L212" s="825">
        <v>199.5</v>
      </c>
      <c r="M212" s="825">
        <v>399</v>
      </c>
      <c r="N212" s="822">
        <v>2</v>
      </c>
      <c r="O212" s="826">
        <v>2</v>
      </c>
      <c r="P212" s="825">
        <v>399</v>
      </c>
      <c r="Q212" s="827">
        <v>1</v>
      </c>
      <c r="R212" s="822">
        <v>2</v>
      </c>
      <c r="S212" s="827">
        <v>1</v>
      </c>
      <c r="T212" s="826">
        <v>2</v>
      </c>
      <c r="U212" s="828">
        <v>1</v>
      </c>
    </row>
    <row r="213" spans="1:21" ht="14.45" customHeight="1" x14ac:dyDescent="0.2">
      <c r="A213" s="821">
        <v>31</v>
      </c>
      <c r="B213" s="822" t="s">
        <v>1360</v>
      </c>
      <c r="C213" s="822" t="s">
        <v>1366</v>
      </c>
      <c r="D213" s="823" t="s">
        <v>2116</v>
      </c>
      <c r="E213" s="824" t="s">
        <v>1376</v>
      </c>
      <c r="F213" s="822" t="s">
        <v>1363</v>
      </c>
      <c r="G213" s="822" t="s">
        <v>1434</v>
      </c>
      <c r="H213" s="822" t="s">
        <v>329</v>
      </c>
      <c r="I213" s="822" t="s">
        <v>1788</v>
      </c>
      <c r="J213" s="822" t="s">
        <v>1789</v>
      </c>
      <c r="K213" s="822" t="s">
        <v>1790</v>
      </c>
      <c r="L213" s="825">
        <v>2296.87</v>
      </c>
      <c r="M213" s="825">
        <v>6890.61</v>
      </c>
      <c r="N213" s="822">
        <v>3</v>
      </c>
      <c r="O213" s="826">
        <v>3</v>
      </c>
      <c r="P213" s="825">
        <v>6890.61</v>
      </c>
      <c r="Q213" s="827">
        <v>1</v>
      </c>
      <c r="R213" s="822">
        <v>3</v>
      </c>
      <c r="S213" s="827">
        <v>1</v>
      </c>
      <c r="T213" s="826">
        <v>3</v>
      </c>
      <c r="U213" s="828">
        <v>1</v>
      </c>
    </row>
    <row r="214" spans="1:21" ht="14.45" customHeight="1" x14ac:dyDescent="0.2">
      <c r="A214" s="821">
        <v>31</v>
      </c>
      <c r="B214" s="822" t="s">
        <v>1360</v>
      </c>
      <c r="C214" s="822" t="s">
        <v>1366</v>
      </c>
      <c r="D214" s="823" t="s">
        <v>2116</v>
      </c>
      <c r="E214" s="824" t="s">
        <v>1376</v>
      </c>
      <c r="F214" s="822" t="s">
        <v>1363</v>
      </c>
      <c r="G214" s="822" t="s">
        <v>1434</v>
      </c>
      <c r="H214" s="822" t="s">
        <v>329</v>
      </c>
      <c r="I214" s="822" t="s">
        <v>1599</v>
      </c>
      <c r="J214" s="822" t="s">
        <v>1600</v>
      </c>
      <c r="K214" s="822" t="s">
        <v>1601</v>
      </c>
      <c r="L214" s="825">
        <v>320.25</v>
      </c>
      <c r="M214" s="825">
        <v>1281</v>
      </c>
      <c r="N214" s="822">
        <v>4</v>
      </c>
      <c r="O214" s="826">
        <v>4</v>
      </c>
      <c r="P214" s="825">
        <v>1281</v>
      </c>
      <c r="Q214" s="827">
        <v>1</v>
      </c>
      <c r="R214" s="822">
        <v>4</v>
      </c>
      <c r="S214" s="827">
        <v>1</v>
      </c>
      <c r="T214" s="826">
        <v>4</v>
      </c>
      <c r="U214" s="828">
        <v>1</v>
      </c>
    </row>
    <row r="215" spans="1:21" ht="14.45" customHeight="1" x14ac:dyDescent="0.2">
      <c r="A215" s="821">
        <v>31</v>
      </c>
      <c r="B215" s="822" t="s">
        <v>1360</v>
      </c>
      <c r="C215" s="822" t="s">
        <v>1366</v>
      </c>
      <c r="D215" s="823" t="s">
        <v>2116</v>
      </c>
      <c r="E215" s="824" t="s">
        <v>1376</v>
      </c>
      <c r="F215" s="822" t="s">
        <v>1363</v>
      </c>
      <c r="G215" s="822" t="s">
        <v>1434</v>
      </c>
      <c r="H215" s="822" t="s">
        <v>329</v>
      </c>
      <c r="I215" s="822" t="s">
        <v>1791</v>
      </c>
      <c r="J215" s="822" t="s">
        <v>1792</v>
      </c>
      <c r="K215" s="822" t="s">
        <v>1793</v>
      </c>
      <c r="L215" s="825">
        <v>400.2</v>
      </c>
      <c r="M215" s="825">
        <v>400.2</v>
      </c>
      <c r="N215" s="822">
        <v>1</v>
      </c>
      <c r="O215" s="826">
        <v>1</v>
      </c>
      <c r="P215" s="825">
        <v>400.2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31</v>
      </c>
      <c r="B216" s="822" t="s">
        <v>1360</v>
      </c>
      <c r="C216" s="822" t="s">
        <v>1366</v>
      </c>
      <c r="D216" s="823" t="s">
        <v>2116</v>
      </c>
      <c r="E216" s="824" t="s">
        <v>1376</v>
      </c>
      <c r="F216" s="822" t="s">
        <v>1363</v>
      </c>
      <c r="G216" s="822" t="s">
        <v>1434</v>
      </c>
      <c r="H216" s="822" t="s">
        <v>329</v>
      </c>
      <c r="I216" s="822" t="s">
        <v>1794</v>
      </c>
      <c r="J216" s="822" t="s">
        <v>1795</v>
      </c>
      <c r="K216" s="822" t="s">
        <v>1796</v>
      </c>
      <c r="L216" s="825">
        <v>2979.46</v>
      </c>
      <c r="M216" s="825">
        <v>2979.46</v>
      </c>
      <c r="N216" s="822">
        <v>1</v>
      </c>
      <c r="O216" s="826">
        <v>1</v>
      </c>
      <c r="P216" s="825">
        <v>2979.46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31</v>
      </c>
      <c r="B217" s="822" t="s">
        <v>1360</v>
      </c>
      <c r="C217" s="822" t="s">
        <v>1366</v>
      </c>
      <c r="D217" s="823" t="s">
        <v>2116</v>
      </c>
      <c r="E217" s="824" t="s">
        <v>1376</v>
      </c>
      <c r="F217" s="822" t="s">
        <v>1363</v>
      </c>
      <c r="G217" s="822" t="s">
        <v>1434</v>
      </c>
      <c r="H217" s="822" t="s">
        <v>329</v>
      </c>
      <c r="I217" s="822" t="s">
        <v>1616</v>
      </c>
      <c r="J217" s="822" t="s">
        <v>1617</v>
      </c>
      <c r="K217" s="822" t="s">
        <v>1618</v>
      </c>
      <c r="L217" s="825">
        <v>2337</v>
      </c>
      <c r="M217" s="825">
        <v>2337</v>
      </c>
      <c r="N217" s="822">
        <v>1</v>
      </c>
      <c r="O217" s="826">
        <v>1</v>
      </c>
      <c r="P217" s="825">
        <v>2337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31</v>
      </c>
      <c r="B218" s="822" t="s">
        <v>1360</v>
      </c>
      <c r="C218" s="822" t="s">
        <v>1366</v>
      </c>
      <c r="D218" s="823" t="s">
        <v>2116</v>
      </c>
      <c r="E218" s="824" t="s">
        <v>1376</v>
      </c>
      <c r="F218" s="822" t="s">
        <v>1363</v>
      </c>
      <c r="G218" s="822" t="s">
        <v>1434</v>
      </c>
      <c r="H218" s="822" t="s">
        <v>329</v>
      </c>
      <c r="I218" s="822" t="s">
        <v>1622</v>
      </c>
      <c r="J218" s="822" t="s">
        <v>1623</v>
      </c>
      <c r="K218" s="822" t="s">
        <v>1624</v>
      </c>
      <c r="L218" s="825">
        <v>747.5</v>
      </c>
      <c r="M218" s="825">
        <v>747.5</v>
      </c>
      <c r="N218" s="822">
        <v>1</v>
      </c>
      <c r="O218" s="826">
        <v>1</v>
      </c>
      <c r="P218" s="825">
        <v>747.5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31</v>
      </c>
      <c r="B219" s="822" t="s">
        <v>1360</v>
      </c>
      <c r="C219" s="822" t="s">
        <v>1366</v>
      </c>
      <c r="D219" s="823" t="s">
        <v>2116</v>
      </c>
      <c r="E219" s="824" t="s">
        <v>1376</v>
      </c>
      <c r="F219" s="822" t="s">
        <v>1363</v>
      </c>
      <c r="G219" s="822" t="s">
        <v>1434</v>
      </c>
      <c r="H219" s="822" t="s">
        <v>329</v>
      </c>
      <c r="I219" s="822" t="s">
        <v>1797</v>
      </c>
      <c r="J219" s="822" t="s">
        <v>1798</v>
      </c>
      <c r="K219" s="822" t="s">
        <v>1799</v>
      </c>
      <c r="L219" s="825">
        <v>161.88999999999999</v>
      </c>
      <c r="M219" s="825">
        <v>647.55999999999995</v>
      </c>
      <c r="N219" s="822">
        <v>4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31</v>
      </c>
      <c r="B220" s="822" t="s">
        <v>1360</v>
      </c>
      <c r="C220" s="822" t="s">
        <v>1366</v>
      </c>
      <c r="D220" s="823" t="s">
        <v>2116</v>
      </c>
      <c r="E220" s="824" t="s">
        <v>1376</v>
      </c>
      <c r="F220" s="822" t="s">
        <v>1363</v>
      </c>
      <c r="G220" s="822" t="s">
        <v>1634</v>
      </c>
      <c r="H220" s="822" t="s">
        <v>329</v>
      </c>
      <c r="I220" s="822" t="s">
        <v>1635</v>
      </c>
      <c r="J220" s="822" t="s">
        <v>1636</v>
      </c>
      <c r="K220" s="822" t="s">
        <v>1637</v>
      </c>
      <c r="L220" s="825">
        <v>949.9</v>
      </c>
      <c r="M220" s="825">
        <v>949.9</v>
      </c>
      <c r="N220" s="822">
        <v>1</v>
      </c>
      <c r="O220" s="826">
        <v>1</v>
      </c>
      <c r="P220" s="825">
        <v>949.9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31</v>
      </c>
      <c r="B221" s="822" t="s">
        <v>1360</v>
      </c>
      <c r="C221" s="822" t="s">
        <v>1366</v>
      </c>
      <c r="D221" s="823" t="s">
        <v>2116</v>
      </c>
      <c r="E221" s="824" t="s">
        <v>1376</v>
      </c>
      <c r="F221" s="822" t="s">
        <v>1363</v>
      </c>
      <c r="G221" s="822" t="s">
        <v>1634</v>
      </c>
      <c r="H221" s="822" t="s">
        <v>329</v>
      </c>
      <c r="I221" s="822" t="s">
        <v>1638</v>
      </c>
      <c r="J221" s="822" t="s">
        <v>1639</v>
      </c>
      <c r="K221" s="822" t="s">
        <v>1640</v>
      </c>
      <c r="L221" s="825">
        <v>399.63</v>
      </c>
      <c r="M221" s="825">
        <v>8392.2300000000014</v>
      </c>
      <c r="N221" s="822">
        <v>21</v>
      </c>
      <c r="O221" s="826">
        <v>21</v>
      </c>
      <c r="P221" s="825">
        <v>6793.7100000000009</v>
      </c>
      <c r="Q221" s="827">
        <v>0.80952380952380953</v>
      </c>
      <c r="R221" s="822">
        <v>17</v>
      </c>
      <c r="S221" s="827">
        <v>0.80952380952380953</v>
      </c>
      <c r="T221" s="826">
        <v>17</v>
      </c>
      <c r="U221" s="828">
        <v>0.80952380952380953</v>
      </c>
    </row>
    <row r="222" spans="1:21" ht="14.45" customHeight="1" x14ac:dyDescent="0.2">
      <c r="A222" s="821">
        <v>31</v>
      </c>
      <c r="B222" s="822" t="s">
        <v>1360</v>
      </c>
      <c r="C222" s="822" t="s">
        <v>1366</v>
      </c>
      <c r="D222" s="823" t="s">
        <v>2116</v>
      </c>
      <c r="E222" s="824" t="s">
        <v>1376</v>
      </c>
      <c r="F222" s="822" t="s">
        <v>1363</v>
      </c>
      <c r="G222" s="822" t="s">
        <v>1634</v>
      </c>
      <c r="H222" s="822" t="s">
        <v>329</v>
      </c>
      <c r="I222" s="822" t="s">
        <v>1641</v>
      </c>
      <c r="J222" s="822" t="s">
        <v>1642</v>
      </c>
      <c r="K222" s="822" t="s">
        <v>1643</v>
      </c>
      <c r="L222" s="825">
        <v>249.55</v>
      </c>
      <c r="M222" s="825">
        <v>1497.3000000000002</v>
      </c>
      <c r="N222" s="822">
        <v>6</v>
      </c>
      <c r="O222" s="826">
        <v>4</v>
      </c>
      <c r="P222" s="825">
        <v>1497.3000000000002</v>
      </c>
      <c r="Q222" s="827">
        <v>1</v>
      </c>
      <c r="R222" s="822">
        <v>6</v>
      </c>
      <c r="S222" s="827">
        <v>1</v>
      </c>
      <c r="T222" s="826">
        <v>4</v>
      </c>
      <c r="U222" s="828">
        <v>1</v>
      </c>
    </row>
    <row r="223" spans="1:21" ht="14.45" customHeight="1" x14ac:dyDescent="0.2">
      <c r="A223" s="821">
        <v>31</v>
      </c>
      <c r="B223" s="822" t="s">
        <v>1360</v>
      </c>
      <c r="C223" s="822" t="s">
        <v>1366</v>
      </c>
      <c r="D223" s="823" t="s">
        <v>2116</v>
      </c>
      <c r="E223" s="824" t="s">
        <v>1378</v>
      </c>
      <c r="F223" s="822" t="s">
        <v>1361</v>
      </c>
      <c r="G223" s="822" t="s">
        <v>1800</v>
      </c>
      <c r="H223" s="822" t="s">
        <v>606</v>
      </c>
      <c r="I223" s="822" t="s">
        <v>1334</v>
      </c>
      <c r="J223" s="822" t="s">
        <v>1183</v>
      </c>
      <c r="K223" s="822" t="s">
        <v>1335</v>
      </c>
      <c r="L223" s="825">
        <v>62.18</v>
      </c>
      <c r="M223" s="825">
        <v>62.18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31</v>
      </c>
      <c r="B224" s="822" t="s">
        <v>1360</v>
      </c>
      <c r="C224" s="822" t="s">
        <v>1366</v>
      </c>
      <c r="D224" s="823" t="s">
        <v>2116</v>
      </c>
      <c r="E224" s="824" t="s">
        <v>1378</v>
      </c>
      <c r="F224" s="822" t="s">
        <v>1361</v>
      </c>
      <c r="G224" s="822" t="s">
        <v>1801</v>
      </c>
      <c r="H224" s="822" t="s">
        <v>329</v>
      </c>
      <c r="I224" s="822" t="s">
        <v>1802</v>
      </c>
      <c r="J224" s="822" t="s">
        <v>1803</v>
      </c>
      <c r="K224" s="822" t="s">
        <v>1804</v>
      </c>
      <c r="L224" s="825">
        <v>93.42</v>
      </c>
      <c r="M224" s="825">
        <v>93.42</v>
      </c>
      <c r="N224" s="822">
        <v>1</v>
      </c>
      <c r="O224" s="826">
        <v>1</v>
      </c>
      <c r="P224" s="825">
        <v>93.42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31</v>
      </c>
      <c r="B225" s="822" t="s">
        <v>1360</v>
      </c>
      <c r="C225" s="822" t="s">
        <v>1366</v>
      </c>
      <c r="D225" s="823" t="s">
        <v>2116</v>
      </c>
      <c r="E225" s="824" t="s">
        <v>1378</v>
      </c>
      <c r="F225" s="822" t="s">
        <v>1361</v>
      </c>
      <c r="G225" s="822" t="s">
        <v>1805</v>
      </c>
      <c r="H225" s="822" t="s">
        <v>329</v>
      </c>
      <c r="I225" s="822" t="s">
        <v>1806</v>
      </c>
      <c r="J225" s="822" t="s">
        <v>1807</v>
      </c>
      <c r="K225" s="822" t="s">
        <v>1808</v>
      </c>
      <c r="L225" s="825">
        <v>16.38</v>
      </c>
      <c r="M225" s="825">
        <v>16.38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31</v>
      </c>
      <c r="B226" s="822" t="s">
        <v>1360</v>
      </c>
      <c r="C226" s="822" t="s">
        <v>1366</v>
      </c>
      <c r="D226" s="823" t="s">
        <v>2116</v>
      </c>
      <c r="E226" s="824" t="s">
        <v>1378</v>
      </c>
      <c r="F226" s="822" t="s">
        <v>1361</v>
      </c>
      <c r="G226" s="822" t="s">
        <v>1405</v>
      </c>
      <c r="H226" s="822" t="s">
        <v>329</v>
      </c>
      <c r="I226" s="822" t="s">
        <v>1406</v>
      </c>
      <c r="J226" s="822" t="s">
        <v>1407</v>
      </c>
      <c r="K226" s="822" t="s">
        <v>1258</v>
      </c>
      <c r="L226" s="825">
        <v>78.33</v>
      </c>
      <c r="M226" s="825">
        <v>78.33</v>
      </c>
      <c r="N226" s="822">
        <v>1</v>
      </c>
      <c r="O226" s="826">
        <v>1</v>
      </c>
      <c r="P226" s="825">
        <v>78.33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31</v>
      </c>
      <c r="B227" s="822" t="s">
        <v>1360</v>
      </c>
      <c r="C227" s="822" t="s">
        <v>1366</v>
      </c>
      <c r="D227" s="823" t="s">
        <v>2116</v>
      </c>
      <c r="E227" s="824" t="s">
        <v>1378</v>
      </c>
      <c r="F227" s="822" t="s">
        <v>1361</v>
      </c>
      <c r="G227" s="822" t="s">
        <v>1405</v>
      </c>
      <c r="H227" s="822" t="s">
        <v>329</v>
      </c>
      <c r="I227" s="822" t="s">
        <v>1442</v>
      </c>
      <c r="J227" s="822" t="s">
        <v>1407</v>
      </c>
      <c r="K227" s="822" t="s">
        <v>1258</v>
      </c>
      <c r="L227" s="825">
        <v>78.33</v>
      </c>
      <c r="M227" s="825">
        <v>156.66</v>
      </c>
      <c r="N227" s="822">
        <v>2</v>
      </c>
      <c r="O227" s="826">
        <v>1</v>
      </c>
      <c r="P227" s="825">
        <v>156.66</v>
      </c>
      <c r="Q227" s="827">
        <v>1</v>
      </c>
      <c r="R227" s="822">
        <v>2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31</v>
      </c>
      <c r="B228" s="822" t="s">
        <v>1360</v>
      </c>
      <c r="C228" s="822" t="s">
        <v>1366</v>
      </c>
      <c r="D228" s="823" t="s">
        <v>2116</v>
      </c>
      <c r="E228" s="824" t="s">
        <v>1378</v>
      </c>
      <c r="F228" s="822" t="s">
        <v>1361</v>
      </c>
      <c r="G228" s="822" t="s">
        <v>1809</v>
      </c>
      <c r="H228" s="822" t="s">
        <v>329</v>
      </c>
      <c r="I228" s="822" t="s">
        <v>1810</v>
      </c>
      <c r="J228" s="822" t="s">
        <v>1811</v>
      </c>
      <c r="K228" s="822" t="s">
        <v>1812</v>
      </c>
      <c r="L228" s="825">
        <v>131.97999999999999</v>
      </c>
      <c r="M228" s="825">
        <v>131.97999999999999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31</v>
      </c>
      <c r="B229" s="822" t="s">
        <v>1360</v>
      </c>
      <c r="C229" s="822" t="s">
        <v>1366</v>
      </c>
      <c r="D229" s="823" t="s">
        <v>2116</v>
      </c>
      <c r="E229" s="824" t="s">
        <v>1378</v>
      </c>
      <c r="F229" s="822" t="s">
        <v>1361</v>
      </c>
      <c r="G229" s="822" t="s">
        <v>1679</v>
      </c>
      <c r="H229" s="822" t="s">
        <v>606</v>
      </c>
      <c r="I229" s="822" t="s">
        <v>1680</v>
      </c>
      <c r="J229" s="822" t="s">
        <v>1681</v>
      </c>
      <c r="K229" s="822" t="s">
        <v>1682</v>
      </c>
      <c r="L229" s="825">
        <v>664.1</v>
      </c>
      <c r="M229" s="825">
        <v>13282.000000000004</v>
      </c>
      <c r="N229" s="822">
        <v>20</v>
      </c>
      <c r="O229" s="826">
        <v>4</v>
      </c>
      <c r="P229" s="825">
        <v>13282.000000000004</v>
      </c>
      <c r="Q229" s="827">
        <v>1</v>
      </c>
      <c r="R229" s="822">
        <v>20</v>
      </c>
      <c r="S229" s="827">
        <v>1</v>
      </c>
      <c r="T229" s="826">
        <v>4</v>
      </c>
      <c r="U229" s="828">
        <v>1</v>
      </c>
    </row>
    <row r="230" spans="1:21" ht="14.45" customHeight="1" x14ac:dyDescent="0.2">
      <c r="A230" s="821">
        <v>31</v>
      </c>
      <c r="B230" s="822" t="s">
        <v>1360</v>
      </c>
      <c r="C230" s="822" t="s">
        <v>1366</v>
      </c>
      <c r="D230" s="823" t="s">
        <v>2116</v>
      </c>
      <c r="E230" s="824" t="s">
        <v>1378</v>
      </c>
      <c r="F230" s="822" t="s">
        <v>1361</v>
      </c>
      <c r="G230" s="822" t="s">
        <v>1679</v>
      </c>
      <c r="H230" s="822" t="s">
        <v>606</v>
      </c>
      <c r="I230" s="822" t="s">
        <v>1813</v>
      </c>
      <c r="J230" s="822" t="s">
        <v>1681</v>
      </c>
      <c r="K230" s="822" t="s">
        <v>1814</v>
      </c>
      <c r="L230" s="825">
        <v>885.48</v>
      </c>
      <c r="M230" s="825">
        <v>2656.44</v>
      </c>
      <c r="N230" s="822">
        <v>3</v>
      </c>
      <c r="O230" s="826">
        <v>0.5</v>
      </c>
      <c r="P230" s="825">
        <v>2656.44</v>
      </c>
      <c r="Q230" s="827">
        <v>1</v>
      </c>
      <c r="R230" s="822">
        <v>3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31</v>
      </c>
      <c r="B231" s="822" t="s">
        <v>1360</v>
      </c>
      <c r="C231" s="822" t="s">
        <v>1366</v>
      </c>
      <c r="D231" s="823" t="s">
        <v>2116</v>
      </c>
      <c r="E231" s="824" t="s">
        <v>1378</v>
      </c>
      <c r="F231" s="822" t="s">
        <v>1361</v>
      </c>
      <c r="G231" s="822" t="s">
        <v>1448</v>
      </c>
      <c r="H231" s="822" t="s">
        <v>329</v>
      </c>
      <c r="I231" s="822" t="s">
        <v>1449</v>
      </c>
      <c r="J231" s="822" t="s">
        <v>1450</v>
      </c>
      <c r="K231" s="822" t="s">
        <v>1451</v>
      </c>
      <c r="L231" s="825">
        <v>0</v>
      </c>
      <c r="M231" s="825">
        <v>0</v>
      </c>
      <c r="N231" s="822">
        <v>7</v>
      </c>
      <c r="O231" s="826">
        <v>4.5</v>
      </c>
      <c r="P231" s="825">
        <v>0</v>
      </c>
      <c r="Q231" s="827"/>
      <c r="R231" s="822">
        <v>4</v>
      </c>
      <c r="S231" s="827">
        <v>0.5714285714285714</v>
      </c>
      <c r="T231" s="826">
        <v>2.5</v>
      </c>
      <c r="U231" s="828">
        <v>0.55555555555555558</v>
      </c>
    </row>
    <row r="232" spans="1:21" ht="14.45" customHeight="1" x14ac:dyDescent="0.2">
      <c r="A232" s="821">
        <v>31</v>
      </c>
      <c r="B232" s="822" t="s">
        <v>1360</v>
      </c>
      <c r="C232" s="822" t="s">
        <v>1366</v>
      </c>
      <c r="D232" s="823" t="s">
        <v>2116</v>
      </c>
      <c r="E232" s="824" t="s">
        <v>1378</v>
      </c>
      <c r="F232" s="822" t="s">
        <v>1361</v>
      </c>
      <c r="G232" s="822" t="s">
        <v>1815</v>
      </c>
      <c r="H232" s="822" t="s">
        <v>329</v>
      </c>
      <c r="I232" s="822" t="s">
        <v>1816</v>
      </c>
      <c r="J232" s="822" t="s">
        <v>1817</v>
      </c>
      <c r="K232" s="822" t="s">
        <v>1818</v>
      </c>
      <c r="L232" s="825">
        <v>173.93</v>
      </c>
      <c r="M232" s="825">
        <v>173.93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31</v>
      </c>
      <c r="B233" s="822" t="s">
        <v>1360</v>
      </c>
      <c r="C233" s="822" t="s">
        <v>1366</v>
      </c>
      <c r="D233" s="823" t="s">
        <v>2116</v>
      </c>
      <c r="E233" s="824" t="s">
        <v>1378</v>
      </c>
      <c r="F233" s="822" t="s">
        <v>1361</v>
      </c>
      <c r="G233" s="822" t="s">
        <v>1459</v>
      </c>
      <c r="H233" s="822" t="s">
        <v>329</v>
      </c>
      <c r="I233" s="822" t="s">
        <v>1697</v>
      </c>
      <c r="J233" s="822" t="s">
        <v>634</v>
      </c>
      <c r="K233" s="822" t="s">
        <v>1698</v>
      </c>
      <c r="L233" s="825">
        <v>0</v>
      </c>
      <c r="M233" s="825">
        <v>0</v>
      </c>
      <c r="N233" s="822">
        <v>1</v>
      </c>
      <c r="O233" s="826">
        <v>0.5</v>
      </c>
      <c r="P233" s="825">
        <v>0</v>
      </c>
      <c r="Q233" s="827"/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31</v>
      </c>
      <c r="B234" s="822" t="s">
        <v>1360</v>
      </c>
      <c r="C234" s="822" t="s">
        <v>1366</v>
      </c>
      <c r="D234" s="823" t="s">
        <v>2116</v>
      </c>
      <c r="E234" s="824" t="s">
        <v>1378</v>
      </c>
      <c r="F234" s="822" t="s">
        <v>1361</v>
      </c>
      <c r="G234" s="822" t="s">
        <v>1650</v>
      </c>
      <c r="H234" s="822" t="s">
        <v>329</v>
      </c>
      <c r="I234" s="822" t="s">
        <v>1651</v>
      </c>
      <c r="J234" s="822" t="s">
        <v>1652</v>
      </c>
      <c r="K234" s="822" t="s">
        <v>1653</v>
      </c>
      <c r="L234" s="825">
        <v>76.180000000000007</v>
      </c>
      <c r="M234" s="825">
        <v>152.36000000000001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31</v>
      </c>
      <c r="B235" s="822" t="s">
        <v>1360</v>
      </c>
      <c r="C235" s="822" t="s">
        <v>1366</v>
      </c>
      <c r="D235" s="823" t="s">
        <v>2116</v>
      </c>
      <c r="E235" s="824" t="s">
        <v>1378</v>
      </c>
      <c r="F235" s="822" t="s">
        <v>1361</v>
      </c>
      <c r="G235" s="822" t="s">
        <v>1465</v>
      </c>
      <c r="H235" s="822" t="s">
        <v>329</v>
      </c>
      <c r="I235" s="822" t="s">
        <v>1466</v>
      </c>
      <c r="J235" s="822" t="s">
        <v>1467</v>
      </c>
      <c r="K235" s="822" t="s">
        <v>1468</v>
      </c>
      <c r="L235" s="825">
        <v>132.97999999999999</v>
      </c>
      <c r="M235" s="825">
        <v>1329.7999999999997</v>
      </c>
      <c r="N235" s="822">
        <v>10</v>
      </c>
      <c r="O235" s="826">
        <v>4.5</v>
      </c>
      <c r="P235" s="825">
        <v>797.87999999999988</v>
      </c>
      <c r="Q235" s="827">
        <v>0.60000000000000009</v>
      </c>
      <c r="R235" s="822">
        <v>6</v>
      </c>
      <c r="S235" s="827">
        <v>0.6</v>
      </c>
      <c r="T235" s="826">
        <v>3</v>
      </c>
      <c r="U235" s="828">
        <v>0.66666666666666663</v>
      </c>
    </row>
    <row r="236" spans="1:21" ht="14.45" customHeight="1" x14ac:dyDescent="0.2">
      <c r="A236" s="821">
        <v>31</v>
      </c>
      <c r="B236" s="822" t="s">
        <v>1360</v>
      </c>
      <c r="C236" s="822" t="s">
        <v>1366</v>
      </c>
      <c r="D236" s="823" t="s">
        <v>2116</v>
      </c>
      <c r="E236" s="824" t="s">
        <v>1378</v>
      </c>
      <c r="F236" s="822" t="s">
        <v>1361</v>
      </c>
      <c r="G236" s="822" t="s">
        <v>1819</v>
      </c>
      <c r="H236" s="822" t="s">
        <v>329</v>
      </c>
      <c r="I236" s="822" t="s">
        <v>1820</v>
      </c>
      <c r="J236" s="822" t="s">
        <v>664</v>
      </c>
      <c r="K236" s="822" t="s">
        <v>1821</v>
      </c>
      <c r="L236" s="825">
        <v>53.57</v>
      </c>
      <c r="M236" s="825">
        <v>53.57</v>
      </c>
      <c r="N236" s="822">
        <v>1</v>
      </c>
      <c r="O236" s="826">
        <v>1</v>
      </c>
      <c r="P236" s="825">
        <v>53.57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31</v>
      </c>
      <c r="B237" s="822" t="s">
        <v>1360</v>
      </c>
      <c r="C237" s="822" t="s">
        <v>1366</v>
      </c>
      <c r="D237" s="823" t="s">
        <v>2116</v>
      </c>
      <c r="E237" s="824" t="s">
        <v>1378</v>
      </c>
      <c r="F237" s="822" t="s">
        <v>1361</v>
      </c>
      <c r="G237" s="822" t="s">
        <v>1391</v>
      </c>
      <c r="H237" s="822" t="s">
        <v>606</v>
      </c>
      <c r="I237" s="822" t="s">
        <v>1159</v>
      </c>
      <c r="J237" s="822" t="s">
        <v>717</v>
      </c>
      <c r="K237" s="822" t="s">
        <v>1160</v>
      </c>
      <c r="L237" s="825">
        <v>736.33</v>
      </c>
      <c r="M237" s="825">
        <v>53015.760000000017</v>
      </c>
      <c r="N237" s="822">
        <v>72</v>
      </c>
      <c r="O237" s="826">
        <v>19.5</v>
      </c>
      <c r="P237" s="825">
        <v>41234.480000000018</v>
      </c>
      <c r="Q237" s="827">
        <v>0.7777777777777779</v>
      </c>
      <c r="R237" s="822">
        <v>56</v>
      </c>
      <c r="S237" s="827">
        <v>0.77777777777777779</v>
      </c>
      <c r="T237" s="826">
        <v>17</v>
      </c>
      <c r="U237" s="828">
        <v>0.87179487179487181</v>
      </c>
    </row>
    <row r="238" spans="1:21" ht="14.45" customHeight="1" x14ac:dyDescent="0.2">
      <c r="A238" s="821">
        <v>31</v>
      </c>
      <c r="B238" s="822" t="s">
        <v>1360</v>
      </c>
      <c r="C238" s="822" t="s">
        <v>1366</v>
      </c>
      <c r="D238" s="823" t="s">
        <v>2116</v>
      </c>
      <c r="E238" s="824" t="s">
        <v>1378</v>
      </c>
      <c r="F238" s="822" t="s">
        <v>1361</v>
      </c>
      <c r="G238" s="822" t="s">
        <v>1391</v>
      </c>
      <c r="H238" s="822" t="s">
        <v>606</v>
      </c>
      <c r="I238" s="822" t="s">
        <v>1163</v>
      </c>
      <c r="J238" s="822" t="s">
        <v>717</v>
      </c>
      <c r="K238" s="822" t="s">
        <v>1164</v>
      </c>
      <c r="L238" s="825">
        <v>490.89</v>
      </c>
      <c r="M238" s="825">
        <v>3436.23</v>
      </c>
      <c r="N238" s="822">
        <v>7</v>
      </c>
      <c r="O238" s="826">
        <v>2</v>
      </c>
      <c r="P238" s="825">
        <v>3436.23</v>
      </c>
      <c r="Q238" s="827">
        <v>1</v>
      </c>
      <c r="R238" s="822">
        <v>7</v>
      </c>
      <c r="S238" s="827">
        <v>1</v>
      </c>
      <c r="T238" s="826">
        <v>2</v>
      </c>
      <c r="U238" s="828">
        <v>1</v>
      </c>
    </row>
    <row r="239" spans="1:21" ht="14.45" customHeight="1" x14ac:dyDescent="0.2">
      <c r="A239" s="821">
        <v>31</v>
      </c>
      <c r="B239" s="822" t="s">
        <v>1360</v>
      </c>
      <c r="C239" s="822" t="s">
        <v>1366</v>
      </c>
      <c r="D239" s="823" t="s">
        <v>2116</v>
      </c>
      <c r="E239" s="824" t="s">
        <v>1378</v>
      </c>
      <c r="F239" s="822" t="s">
        <v>1361</v>
      </c>
      <c r="G239" s="822" t="s">
        <v>1391</v>
      </c>
      <c r="H239" s="822" t="s">
        <v>606</v>
      </c>
      <c r="I239" s="822" t="s">
        <v>1157</v>
      </c>
      <c r="J239" s="822" t="s">
        <v>717</v>
      </c>
      <c r="K239" s="822" t="s">
        <v>1158</v>
      </c>
      <c r="L239" s="825">
        <v>923.74</v>
      </c>
      <c r="M239" s="825">
        <v>10161.140000000001</v>
      </c>
      <c r="N239" s="822">
        <v>11</v>
      </c>
      <c r="O239" s="826">
        <v>2.5</v>
      </c>
      <c r="P239" s="825">
        <v>9237.4000000000015</v>
      </c>
      <c r="Q239" s="827">
        <v>0.90909090909090917</v>
      </c>
      <c r="R239" s="822">
        <v>10</v>
      </c>
      <c r="S239" s="827">
        <v>0.90909090909090906</v>
      </c>
      <c r="T239" s="826">
        <v>1.5</v>
      </c>
      <c r="U239" s="828">
        <v>0.6</v>
      </c>
    </row>
    <row r="240" spans="1:21" ht="14.45" customHeight="1" x14ac:dyDescent="0.2">
      <c r="A240" s="821">
        <v>31</v>
      </c>
      <c r="B240" s="822" t="s">
        <v>1360</v>
      </c>
      <c r="C240" s="822" t="s">
        <v>1366</v>
      </c>
      <c r="D240" s="823" t="s">
        <v>2116</v>
      </c>
      <c r="E240" s="824" t="s">
        <v>1378</v>
      </c>
      <c r="F240" s="822" t="s">
        <v>1361</v>
      </c>
      <c r="G240" s="822" t="s">
        <v>1391</v>
      </c>
      <c r="H240" s="822" t="s">
        <v>606</v>
      </c>
      <c r="I240" s="822" t="s">
        <v>1153</v>
      </c>
      <c r="J240" s="822" t="s">
        <v>715</v>
      </c>
      <c r="K240" s="822" t="s">
        <v>1154</v>
      </c>
      <c r="L240" s="825">
        <v>5773.41</v>
      </c>
      <c r="M240" s="825">
        <v>5773.41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31</v>
      </c>
      <c r="B241" s="822" t="s">
        <v>1360</v>
      </c>
      <c r="C241" s="822" t="s">
        <v>1366</v>
      </c>
      <c r="D241" s="823" t="s">
        <v>2116</v>
      </c>
      <c r="E241" s="824" t="s">
        <v>1378</v>
      </c>
      <c r="F241" s="822" t="s">
        <v>1361</v>
      </c>
      <c r="G241" s="822" t="s">
        <v>1391</v>
      </c>
      <c r="H241" s="822" t="s">
        <v>329</v>
      </c>
      <c r="I241" s="822" t="s">
        <v>1822</v>
      </c>
      <c r="J241" s="822" t="s">
        <v>717</v>
      </c>
      <c r="K241" s="822" t="s">
        <v>1823</v>
      </c>
      <c r="L241" s="825">
        <v>147.26</v>
      </c>
      <c r="M241" s="825">
        <v>147.26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31</v>
      </c>
      <c r="B242" s="822" t="s">
        <v>1360</v>
      </c>
      <c r="C242" s="822" t="s">
        <v>1366</v>
      </c>
      <c r="D242" s="823" t="s">
        <v>2116</v>
      </c>
      <c r="E242" s="824" t="s">
        <v>1378</v>
      </c>
      <c r="F242" s="822" t="s">
        <v>1361</v>
      </c>
      <c r="G242" s="822" t="s">
        <v>1475</v>
      </c>
      <c r="H242" s="822" t="s">
        <v>329</v>
      </c>
      <c r="I242" s="822" t="s">
        <v>1824</v>
      </c>
      <c r="J242" s="822" t="s">
        <v>628</v>
      </c>
      <c r="K242" s="822" t="s">
        <v>1825</v>
      </c>
      <c r="L242" s="825">
        <v>17.62</v>
      </c>
      <c r="M242" s="825">
        <v>17.62</v>
      </c>
      <c r="N242" s="822">
        <v>1</v>
      </c>
      <c r="O242" s="826">
        <v>1</v>
      </c>
      <c r="P242" s="825">
        <v>17.62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31</v>
      </c>
      <c r="B243" s="822" t="s">
        <v>1360</v>
      </c>
      <c r="C243" s="822" t="s">
        <v>1366</v>
      </c>
      <c r="D243" s="823" t="s">
        <v>2116</v>
      </c>
      <c r="E243" s="824" t="s">
        <v>1378</v>
      </c>
      <c r="F243" s="822" t="s">
        <v>1361</v>
      </c>
      <c r="G243" s="822" t="s">
        <v>1475</v>
      </c>
      <c r="H243" s="822" t="s">
        <v>329</v>
      </c>
      <c r="I243" s="822" t="s">
        <v>1476</v>
      </c>
      <c r="J243" s="822" t="s">
        <v>628</v>
      </c>
      <c r="K243" s="822" t="s">
        <v>1477</v>
      </c>
      <c r="L243" s="825">
        <v>35.25</v>
      </c>
      <c r="M243" s="825">
        <v>70.5</v>
      </c>
      <c r="N243" s="822">
        <v>2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31</v>
      </c>
      <c r="B244" s="822" t="s">
        <v>1360</v>
      </c>
      <c r="C244" s="822" t="s">
        <v>1366</v>
      </c>
      <c r="D244" s="823" t="s">
        <v>2116</v>
      </c>
      <c r="E244" s="824" t="s">
        <v>1378</v>
      </c>
      <c r="F244" s="822" t="s">
        <v>1361</v>
      </c>
      <c r="G244" s="822" t="s">
        <v>1475</v>
      </c>
      <c r="H244" s="822" t="s">
        <v>329</v>
      </c>
      <c r="I244" s="822" t="s">
        <v>1478</v>
      </c>
      <c r="J244" s="822" t="s">
        <v>1479</v>
      </c>
      <c r="K244" s="822" t="s">
        <v>1480</v>
      </c>
      <c r="L244" s="825">
        <v>35.25</v>
      </c>
      <c r="M244" s="825">
        <v>70.5</v>
      </c>
      <c r="N244" s="822">
        <v>2</v>
      </c>
      <c r="O244" s="826">
        <v>2</v>
      </c>
      <c r="P244" s="825">
        <v>35.25</v>
      </c>
      <c r="Q244" s="827">
        <v>0.5</v>
      </c>
      <c r="R244" s="822">
        <v>1</v>
      </c>
      <c r="S244" s="827">
        <v>0.5</v>
      </c>
      <c r="T244" s="826">
        <v>1</v>
      </c>
      <c r="U244" s="828">
        <v>0.5</v>
      </c>
    </row>
    <row r="245" spans="1:21" ht="14.45" customHeight="1" x14ac:dyDescent="0.2">
      <c r="A245" s="821">
        <v>31</v>
      </c>
      <c r="B245" s="822" t="s">
        <v>1360</v>
      </c>
      <c r="C245" s="822" t="s">
        <v>1366</v>
      </c>
      <c r="D245" s="823" t="s">
        <v>2116</v>
      </c>
      <c r="E245" s="824" t="s">
        <v>1378</v>
      </c>
      <c r="F245" s="822" t="s">
        <v>1361</v>
      </c>
      <c r="G245" s="822" t="s">
        <v>1826</v>
      </c>
      <c r="H245" s="822" t="s">
        <v>329</v>
      </c>
      <c r="I245" s="822" t="s">
        <v>1827</v>
      </c>
      <c r="J245" s="822" t="s">
        <v>1828</v>
      </c>
      <c r="K245" s="822" t="s">
        <v>1829</v>
      </c>
      <c r="L245" s="825">
        <v>27.37</v>
      </c>
      <c r="M245" s="825">
        <v>54.74</v>
      </c>
      <c r="N245" s="822">
        <v>2</v>
      </c>
      <c r="O245" s="826">
        <v>1.5</v>
      </c>
      <c r="P245" s="825">
        <v>27.37</v>
      </c>
      <c r="Q245" s="827">
        <v>0.5</v>
      </c>
      <c r="R245" s="822">
        <v>1</v>
      </c>
      <c r="S245" s="827">
        <v>0.5</v>
      </c>
      <c r="T245" s="826">
        <v>1</v>
      </c>
      <c r="U245" s="828">
        <v>0.66666666666666663</v>
      </c>
    </row>
    <row r="246" spans="1:21" ht="14.45" customHeight="1" x14ac:dyDescent="0.2">
      <c r="A246" s="821">
        <v>31</v>
      </c>
      <c r="B246" s="822" t="s">
        <v>1360</v>
      </c>
      <c r="C246" s="822" t="s">
        <v>1366</v>
      </c>
      <c r="D246" s="823" t="s">
        <v>2116</v>
      </c>
      <c r="E246" s="824" t="s">
        <v>1378</v>
      </c>
      <c r="F246" s="822" t="s">
        <v>1361</v>
      </c>
      <c r="G246" s="822" t="s">
        <v>1830</v>
      </c>
      <c r="H246" s="822" t="s">
        <v>606</v>
      </c>
      <c r="I246" s="822" t="s">
        <v>1831</v>
      </c>
      <c r="J246" s="822" t="s">
        <v>1832</v>
      </c>
      <c r="K246" s="822" t="s">
        <v>1833</v>
      </c>
      <c r="L246" s="825">
        <v>103.4</v>
      </c>
      <c r="M246" s="825">
        <v>103.4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31</v>
      </c>
      <c r="B247" s="822" t="s">
        <v>1360</v>
      </c>
      <c r="C247" s="822" t="s">
        <v>1366</v>
      </c>
      <c r="D247" s="823" t="s">
        <v>2116</v>
      </c>
      <c r="E247" s="824" t="s">
        <v>1378</v>
      </c>
      <c r="F247" s="822" t="s">
        <v>1361</v>
      </c>
      <c r="G247" s="822" t="s">
        <v>1830</v>
      </c>
      <c r="H247" s="822" t="s">
        <v>329</v>
      </c>
      <c r="I247" s="822" t="s">
        <v>1834</v>
      </c>
      <c r="J247" s="822" t="s">
        <v>851</v>
      </c>
      <c r="K247" s="822" t="s">
        <v>1835</v>
      </c>
      <c r="L247" s="825">
        <v>0</v>
      </c>
      <c r="M247" s="825">
        <v>0</v>
      </c>
      <c r="N247" s="822">
        <v>1</v>
      </c>
      <c r="O247" s="826">
        <v>1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31</v>
      </c>
      <c r="B248" s="822" t="s">
        <v>1360</v>
      </c>
      <c r="C248" s="822" t="s">
        <v>1366</v>
      </c>
      <c r="D248" s="823" t="s">
        <v>2116</v>
      </c>
      <c r="E248" s="824" t="s">
        <v>1378</v>
      </c>
      <c r="F248" s="822" t="s">
        <v>1361</v>
      </c>
      <c r="G248" s="822" t="s">
        <v>1836</v>
      </c>
      <c r="H248" s="822" t="s">
        <v>329</v>
      </c>
      <c r="I248" s="822" t="s">
        <v>1837</v>
      </c>
      <c r="J248" s="822" t="s">
        <v>1838</v>
      </c>
      <c r="K248" s="822" t="s">
        <v>1839</v>
      </c>
      <c r="L248" s="825">
        <v>51.06</v>
      </c>
      <c r="M248" s="825">
        <v>153.18</v>
      </c>
      <c r="N248" s="822">
        <v>3</v>
      </c>
      <c r="O248" s="826">
        <v>2</v>
      </c>
      <c r="P248" s="825">
        <v>102.12</v>
      </c>
      <c r="Q248" s="827">
        <v>0.66666666666666663</v>
      </c>
      <c r="R248" s="822">
        <v>2</v>
      </c>
      <c r="S248" s="827">
        <v>0.66666666666666663</v>
      </c>
      <c r="T248" s="826">
        <v>1.5</v>
      </c>
      <c r="U248" s="828">
        <v>0.75</v>
      </c>
    </row>
    <row r="249" spans="1:21" ht="14.45" customHeight="1" x14ac:dyDescent="0.2">
      <c r="A249" s="821">
        <v>31</v>
      </c>
      <c r="B249" s="822" t="s">
        <v>1360</v>
      </c>
      <c r="C249" s="822" t="s">
        <v>1366</v>
      </c>
      <c r="D249" s="823" t="s">
        <v>2116</v>
      </c>
      <c r="E249" s="824" t="s">
        <v>1378</v>
      </c>
      <c r="F249" s="822" t="s">
        <v>1361</v>
      </c>
      <c r="G249" s="822" t="s">
        <v>1392</v>
      </c>
      <c r="H249" s="822" t="s">
        <v>606</v>
      </c>
      <c r="I249" s="822" t="s">
        <v>1277</v>
      </c>
      <c r="J249" s="822" t="s">
        <v>830</v>
      </c>
      <c r="K249" s="822" t="s">
        <v>831</v>
      </c>
      <c r="L249" s="825">
        <v>0</v>
      </c>
      <c r="M249" s="825">
        <v>0</v>
      </c>
      <c r="N249" s="822">
        <v>82</v>
      </c>
      <c r="O249" s="826">
        <v>59</v>
      </c>
      <c r="P249" s="825">
        <v>0</v>
      </c>
      <c r="Q249" s="827"/>
      <c r="R249" s="822">
        <v>62</v>
      </c>
      <c r="S249" s="827">
        <v>0.75609756097560976</v>
      </c>
      <c r="T249" s="826">
        <v>43</v>
      </c>
      <c r="U249" s="828">
        <v>0.72881355932203384</v>
      </c>
    </row>
    <row r="250" spans="1:21" ht="14.45" customHeight="1" x14ac:dyDescent="0.2">
      <c r="A250" s="821">
        <v>31</v>
      </c>
      <c r="B250" s="822" t="s">
        <v>1360</v>
      </c>
      <c r="C250" s="822" t="s">
        <v>1366</v>
      </c>
      <c r="D250" s="823" t="s">
        <v>2116</v>
      </c>
      <c r="E250" s="824" t="s">
        <v>1378</v>
      </c>
      <c r="F250" s="822" t="s">
        <v>1361</v>
      </c>
      <c r="G250" s="822" t="s">
        <v>1494</v>
      </c>
      <c r="H250" s="822" t="s">
        <v>329</v>
      </c>
      <c r="I250" s="822" t="s">
        <v>1840</v>
      </c>
      <c r="J250" s="822" t="s">
        <v>1841</v>
      </c>
      <c r="K250" s="822" t="s">
        <v>1842</v>
      </c>
      <c r="L250" s="825">
        <v>59.56</v>
      </c>
      <c r="M250" s="825">
        <v>59.56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31</v>
      </c>
      <c r="B251" s="822" t="s">
        <v>1360</v>
      </c>
      <c r="C251" s="822" t="s">
        <v>1366</v>
      </c>
      <c r="D251" s="823" t="s">
        <v>2116</v>
      </c>
      <c r="E251" s="824" t="s">
        <v>1378</v>
      </c>
      <c r="F251" s="822" t="s">
        <v>1361</v>
      </c>
      <c r="G251" s="822" t="s">
        <v>1498</v>
      </c>
      <c r="H251" s="822" t="s">
        <v>329</v>
      </c>
      <c r="I251" s="822" t="s">
        <v>1499</v>
      </c>
      <c r="J251" s="822" t="s">
        <v>977</v>
      </c>
      <c r="K251" s="822" t="s">
        <v>1500</v>
      </c>
      <c r="L251" s="825">
        <v>219.37</v>
      </c>
      <c r="M251" s="825">
        <v>1974.3299999999997</v>
      </c>
      <c r="N251" s="822">
        <v>9</v>
      </c>
      <c r="O251" s="826">
        <v>6.5</v>
      </c>
      <c r="P251" s="825">
        <v>1535.5899999999997</v>
      </c>
      <c r="Q251" s="827">
        <v>0.77777777777777779</v>
      </c>
      <c r="R251" s="822">
        <v>7</v>
      </c>
      <c r="S251" s="827">
        <v>0.77777777777777779</v>
      </c>
      <c r="T251" s="826">
        <v>5</v>
      </c>
      <c r="U251" s="828">
        <v>0.76923076923076927</v>
      </c>
    </row>
    <row r="252" spans="1:21" ht="14.45" customHeight="1" x14ac:dyDescent="0.2">
      <c r="A252" s="821">
        <v>31</v>
      </c>
      <c r="B252" s="822" t="s">
        <v>1360</v>
      </c>
      <c r="C252" s="822" t="s">
        <v>1366</v>
      </c>
      <c r="D252" s="823" t="s">
        <v>2116</v>
      </c>
      <c r="E252" s="824" t="s">
        <v>1378</v>
      </c>
      <c r="F252" s="822" t="s">
        <v>1361</v>
      </c>
      <c r="G252" s="822" t="s">
        <v>1761</v>
      </c>
      <c r="H252" s="822" t="s">
        <v>329</v>
      </c>
      <c r="I252" s="822" t="s">
        <v>1843</v>
      </c>
      <c r="J252" s="822" t="s">
        <v>1844</v>
      </c>
      <c r="K252" s="822" t="s">
        <v>1175</v>
      </c>
      <c r="L252" s="825">
        <v>100.17</v>
      </c>
      <c r="M252" s="825">
        <v>100.17</v>
      </c>
      <c r="N252" s="822">
        <v>1</v>
      </c>
      <c r="O252" s="826">
        <v>1</v>
      </c>
      <c r="P252" s="825">
        <v>100.17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31</v>
      </c>
      <c r="B253" s="822" t="s">
        <v>1360</v>
      </c>
      <c r="C253" s="822" t="s">
        <v>1366</v>
      </c>
      <c r="D253" s="823" t="s">
        <v>2116</v>
      </c>
      <c r="E253" s="824" t="s">
        <v>1378</v>
      </c>
      <c r="F253" s="822" t="s">
        <v>1361</v>
      </c>
      <c r="G253" s="822" t="s">
        <v>1761</v>
      </c>
      <c r="H253" s="822" t="s">
        <v>329</v>
      </c>
      <c r="I253" s="822" t="s">
        <v>1845</v>
      </c>
      <c r="J253" s="822" t="s">
        <v>1846</v>
      </c>
      <c r="K253" s="822" t="s">
        <v>1847</v>
      </c>
      <c r="L253" s="825">
        <v>100.17</v>
      </c>
      <c r="M253" s="825">
        <v>100.17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31</v>
      </c>
      <c r="B254" s="822" t="s">
        <v>1360</v>
      </c>
      <c r="C254" s="822" t="s">
        <v>1366</v>
      </c>
      <c r="D254" s="823" t="s">
        <v>2116</v>
      </c>
      <c r="E254" s="824" t="s">
        <v>1378</v>
      </c>
      <c r="F254" s="822" t="s">
        <v>1361</v>
      </c>
      <c r="G254" s="822" t="s">
        <v>1501</v>
      </c>
      <c r="H254" s="822" t="s">
        <v>329</v>
      </c>
      <c r="I254" s="822" t="s">
        <v>1765</v>
      </c>
      <c r="J254" s="822" t="s">
        <v>1766</v>
      </c>
      <c r="K254" s="822" t="s">
        <v>1767</v>
      </c>
      <c r="L254" s="825">
        <v>311.02</v>
      </c>
      <c r="M254" s="825">
        <v>311.02</v>
      </c>
      <c r="N254" s="822">
        <v>1</v>
      </c>
      <c r="O254" s="826">
        <v>0.5</v>
      </c>
      <c r="P254" s="825">
        <v>311.02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31</v>
      </c>
      <c r="B255" s="822" t="s">
        <v>1360</v>
      </c>
      <c r="C255" s="822" t="s">
        <v>1366</v>
      </c>
      <c r="D255" s="823" t="s">
        <v>2116</v>
      </c>
      <c r="E255" s="824" t="s">
        <v>1378</v>
      </c>
      <c r="F255" s="822" t="s">
        <v>1361</v>
      </c>
      <c r="G255" s="822" t="s">
        <v>1501</v>
      </c>
      <c r="H255" s="822" t="s">
        <v>329</v>
      </c>
      <c r="I255" s="822" t="s">
        <v>1848</v>
      </c>
      <c r="J255" s="822" t="s">
        <v>1766</v>
      </c>
      <c r="K255" s="822" t="s">
        <v>1849</v>
      </c>
      <c r="L255" s="825">
        <v>318.07</v>
      </c>
      <c r="M255" s="825">
        <v>636.14</v>
      </c>
      <c r="N255" s="822">
        <v>2</v>
      </c>
      <c r="O255" s="826">
        <v>1.5</v>
      </c>
      <c r="P255" s="825">
        <v>318.07</v>
      </c>
      <c r="Q255" s="827">
        <v>0.5</v>
      </c>
      <c r="R255" s="822">
        <v>1</v>
      </c>
      <c r="S255" s="827">
        <v>0.5</v>
      </c>
      <c r="T255" s="826">
        <v>1</v>
      </c>
      <c r="U255" s="828">
        <v>0.66666666666666663</v>
      </c>
    </row>
    <row r="256" spans="1:21" ht="14.45" customHeight="1" x14ac:dyDescent="0.2">
      <c r="A256" s="821">
        <v>31</v>
      </c>
      <c r="B256" s="822" t="s">
        <v>1360</v>
      </c>
      <c r="C256" s="822" t="s">
        <v>1366</v>
      </c>
      <c r="D256" s="823" t="s">
        <v>2116</v>
      </c>
      <c r="E256" s="824" t="s">
        <v>1378</v>
      </c>
      <c r="F256" s="822" t="s">
        <v>1361</v>
      </c>
      <c r="G256" s="822" t="s">
        <v>1501</v>
      </c>
      <c r="H256" s="822" t="s">
        <v>329</v>
      </c>
      <c r="I256" s="822" t="s">
        <v>1850</v>
      </c>
      <c r="J256" s="822" t="s">
        <v>1766</v>
      </c>
      <c r="K256" s="822" t="s">
        <v>1851</v>
      </c>
      <c r="L256" s="825">
        <v>477.11</v>
      </c>
      <c r="M256" s="825">
        <v>477.11</v>
      </c>
      <c r="N256" s="822">
        <v>1</v>
      </c>
      <c r="O256" s="826">
        <v>0.5</v>
      </c>
      <c r="P256" s="825">
        <v>477.11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31</v>
      </c>
      <c r="B257" s="822" t="s">
        <v>1360</v>
      </c>
      <c r="C257" s="822" t="s">
        <v>1366</v>
      </c>
      <c r="D257" s="823" t="s">
        <v>2116</v>
      </c>
      <c r="E257" s="824" t="s">
        <v>1378</v>
      </c>
      <c r="F257" s="822" t="s">
        <v>1361</v>
      </c>
      <c r="G257" s="822" t="s">
        <v>1393</v>
      </c>
      <c r="H257" s="822" t="s">
        <v>606</v>
      </c>
      <c r="I257" s="822" t="s">
        <v>1394</v>
      </c>
      <c r="J257" s="822" t="s">
        <v>1395</v>
      </c>
      <c r="K257" s="822" t="s">
        <v>1396</v>
      </c>
      <c r="L257" s="825">
        <v>33.549999999999997</v>
      </c>
      <c r="M257" s="825">
        <v>67.099999999999994</v>
      </c>
      <c r="N257" s="822">
        <v>2</v>
      </c>
      <c r="O257" s="826">
        <v>2</v>
      </c>
      <c r="P257" s="825">
        <v>33.549999999999997</v>
      </c>
      <c r="Q257" s="827">
        <v>0.5</v>
      </c>
      <c r="R257" s="822">
        <v>1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31</v>
      </c>
      <c r="B258" s="822" t="s">
        <v>1360</v>
      </c>
      <c r="C258" s="822" t="s">
        <v>1366</v>
      </c>
      <c r="D258" s="823" t="s">
        <v>2116</v>
      </c>
      <c r="E258" s="824" t="s">
        <v>1378</v>
      </c>
      <c r="F258" s="822" t="s">
        <v>1361</v>
      </c>
      <c r="G258" s="822" t="s">
        <v>1393</v>
      </c>
      <c r="H258" s="822" t="s">
        <v>606</v>
      </c>
      <c r="I258" s="822" t="s">
        <v>1770</v>
      </c>
      <c r="J258" s="822" t="s">
        <v>1395</v>
      </c>
      <c r="K258" s="822" t="s">
        <v>1771</v>
      </c>
      <c r="L258" s="825">
        <v>50.32</v>
      </c>
      <c r="M258" s="825">
        <v>150.96</v>
      </c>
      <c r="N258" s="822">
        <v>3</v>
      </c>
      <c r="O258" s="826">
        <v>2.5</v>
      </c>
      <c r="P258" s="825">
        <v>150.96</v>
      </c>
      <c r="Q258" s="827">
        <v>1</v>
      </c>
      <c r="R258" s="822">
        <v>3</v>
      </c>
      <c r="S258" s="827">
        <v>1</v>
      </c>
      <c r="T258" s="826">
        <v>2.5</v>
      </c>
      <c r="U258" s="828">
        <v>1</v>
      </c>
    </row>
    <row r="259" spans="1:21" ht="14.45" customHeight="1" x14ac:dyDescent="0.2">
      <c r="A259" s="821">
        <v>31</v>
      </c>
      <c r="B259" s="822" t="s">
        <v>1360</v>
      </c>
      <c r="C259" s="822" t="s">
        <v>1366</v>
      </c>
      <c r="D259" s="823" t="s">
        <v>2116</v>
      </c>
      <c r="E259" s="824" t="s">
        <v>1378</v>
      </c>
      <c r="F259" s="822" t="s">
        <v>1361</v>
      </c>
      <c r="G259" s="822" t="s">
        <v>1393</v>
      </c>
      <c r="H259" s="822" t="s">
        <v>329</v>
      </c>
      <c r="I259" s="822" t="s">
        <v>1516</v>
      </c>
      <c r="J259" s="822" t="s">
        <v>1395</v>
      </c>
      <c r="K259" s="822" t="s">
        <v>1517</v>
      </c>
      <c r="L259" s="825">
        <v>99.94</v>
      </c>
      <c r="M259" s="825">
        <v>1599.0400000000002</v>
      </c>
      <c r="N259" s="822">
        <v>16</v>
      </c>
      <c r="O259" s="826">
        <v>11.5</v>
      </c>
      <c r="P259" s="825">
        <v>1199.2800000000002</v>
      </c>
      <c r="Q259" s="827">
        <v>0.75</v>
      </c>
      <c r="R259" s="822">
        <v>12</v>
      </c>
      <c r="S259" s="827">
        <v>0.75</v>
      </c>
      <c r="T259" s="826">
        <v>8.5</v>
      </c>
      <c r="U259" s="828">
        <v>0.73913043478260865</v>
      </c>
    </row>
    <row r="260" spans="1:21" ht="14.45" customHeight="1" x14ac:dyDescent="0.2">
      <c r="A260" s="821">
        <v>31</v>
      </c>
      <c r="B260" s="822" t="s">
        <v>1360</v>
      </c>
      <c r="C260" s="822" t="s">
        <v>1366</v>
      </c>
      <c r="D260" s="823" t="s">
        <v>2116</v>
      </c>
      <c r="E260" s="824" t="s">
        <v>1378</v>
      </c>
      <c r="F260" s="822" t="s">
        <v>1361</v>
      </c>
      <c r="G260" s="822" t="s">
        <v>1393</v>
      </c>
      <c r="H260" s="822" t="s">
        <v>606</v>
      </c>
      <c r="I260" s="822" t="s">
        <v>1772</v>
      </c>
      <c r="J260" s="822" t="s">
        <v>1395</v>
      </c>
      <c r="K260" s="822" t="s">
        <v>1773</v>
      </c>
      <c r="L260" s="825">
        <v>150.94</v>
      </c>
      <c r="M260" s="825">
        <v>150.94</v>
      </c>
      <c r="N260" s="822">
        <v>1</v>
      </c>
      <c r="O260" s="826">
        <v>1</v>
      </c>
      <c r="P260" s="825">
        <v>150.94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31</v>
      </c>
      <c r="B261" s="822" t="s">
        <v>1360</v>
      </c>
      <c r="C261" s="822" t="s">
        <v>1366</v>
      </c>
      <c r="D261" s="823" t="s">
        <v>2116</v>
      </c>
      <c r="E261" s="824" t="s">
        <v>1378</v>
      </c>
      <c r="F261" s="822" t="s">
        <v>1361</v>
      </c>
      <c r="G261" s="822" t="s">
        <v>1393</v>
      </c>
      <c r="H261" s="822" t="s">
        <v>329</v>
      </c>
      <c r="I261" s="822" t="s">
        <v>1518</v>
      </c>
      <c r="J261" s="822" t="s">
        <v>1519</v>
      </c>
      <c r="K261" s="822" t="s">
        <v>1520</v>
      </c>
      <c r="L261" s="825">
        <v>50.32</v>
      </c>
      <c r="M261" s="825">
        <v>150.96</v>
      </c>
      <c r="N261" s="822">
        <v>3</v>
      </c>
      <c r="O261" s="826">
        <v>1.5</v>
      </c>
      <c r="P261" s="825">
        <v>50.32</v>
      </c>
      <c r="Q261" s="827">
        <v>0.33333333333333331</v>
      </c>
      <c r="R261" s="822">
        <v>1</v>
      </c>
      <c r="S261" s="827">
        <v>0.33333333333333331</v>
      </c>
      <c r="T261" s="826">
        <v>0.5</v>
      </c>
      <c r="U261" s="828">
        <v>0.33333333333333331</v>
      </c>
    </row>
    <row r="262" spans="1:21" ht="14.45" customHeight="1" x14ac:dyDescent="0.2">
      <c r="A262" s="821">
        <v>31</v>
      </c>
      <c r="B262" s="822" t="s">
        <v>1360</v>
      </c>
      <c r="C262" s="822" t="s">
        <v>1366</v>
      </c>
      <c r="D262" s="823" t="s">
        <v>2116</v>
      </c>
      <c r="E262" s="824" t="s">
        <v>1378</v>
      </c>
      <c r="F262" s="822" t="s">
        <v>1361</v>
      </c>
      <c r="G262" s="822" t="s">
        <v>1393</v>
      </c>
      <c r="H262" s="822" t="s">
        <v>329</v>
      </c>
      <c r="I262" s="822" t="s">
        <v>1523</v>
      </c>
      <c r="J262" s="822" t="s">
        <v>1519</v>
      </c>
      <c r="K262" s="822" t="s">
        <v>1524</v>
      </c>
      <c r="L262" s="825">
        <v>33.549999999999997</v>
      </c>
      <c r="M262" s="825">
        <v>33.549999999999997</v>
      </c>
      <c r="N262" s="822">
        <v>1</v>
      </c>
      <c r="O262" s="826">
        <v>0.5</v>
      </c>
      <c r="P262" s="825">
        <v>33.549999999999997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31</v>
      </c>
      <c r="B263" s="822" t="s">
        <v>1360</v>
      </c>
      <c r="C263" s="822" t="s">
        <v>1366</v>
      </c>
      <c r="D263" s="823" t="s">
        <v>2116</v>
      </c>
      <c r="E263" s="824" t="s">
        <v>1378</v>
      </c>
      <c r="F263" s="822" t="s">
        <v>1361</v>
      </c>
      <c r="G263" s="822" t="s">
        <v>1393</v>
      </c>
      <c r="H263" s="822" t="s">
        <v>329</v>
      </c>
      <c r="I263" s="822" t="s">
        <v>1852</v>
      </c>
      <c r="J263" s="822" t="s">
        <v>1519</v>
      </c>
      <c r="K263" s="822" t="s">
        <v>1853</v>
      </c>
      <c r="L263" s="825">
        <v>16.77</v>
      </c>
      <c r="M263" s="825">
        <v>16.77</v>
      </c>
      <c r="N263" s="822">
        <v>1</v>
      </c>
      <c r="O263" s="826"/>
      <c r="P263" s="825"/>
      <c r="Q263" s="827">
        <v>0</v>
      </c>
      <c r="R263" s="822"/>
      <c r="S263" s="827">
        <v>0</v>
      </c>
      <c r="T263" s="826"/>
      <c r="U263" s="828"/>
    </row>
    <row r="264" spans="1:21" ht="14.45" customHeight="1" x14ac:dyDescent="0.2">
      <c r="A264" s="821">
        <v>31</v>
      </c>
      <c r="B264" s="822" t="s">
        <v>1360</v>
      </c>
      <c r="C264" s="822" t="s">
        <v>1366</v>
      </c>
      <c r="D264" s="823" t="s">
        <v>2116</v>
      </c>
      <c r="E264" s="824" t="s">
        <v>1378</v>
      </c>
      <c r="F264" s="822" t="s">
        <v>1361</v>
      </c>
      <c r="G264" s="822" t="s">
        <v>1393</v>
      </c>
      <c r="H264" s="822" t="s">
        <v>329</v>
      </c>
      <c r="I264" s="822" t="s">
        <v>1854</v>
      </c>
      <c r="J264" s="822" t="s">
        <v>1395</v>
      </c>
      <c r="K264" s="822" t="s">
        <v>1855</v>
      </c>
      <c r="L264" s="825">
        <v>16.77</v>
      </c>
      <c r="M264" s="825">
        <v>16.77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31</v>
      </c>
      <c r="B265" s="822" t="s">
        <v>1360</v>
      </c>
      <c r="C265" s="822" t="s">
        <v>1366</v>
      </c>
      <c r="D265" s="823" t="s">
        <v>2116</v>
      </c>
      <c r="E265" s="824" t="s">
        <v>1378</v>
      </c>
      <c r="F265" s="822" t="s">
        <v>1361</v>
      </c>
      <c r="G265" s="822" t="s">
        <v>1529</v>
      </c>
      <c r="H265" s="822" t="s">
        <v>606</v>
      </c>
      <c r="I265" s="822" t="s">
        <v>1530</v>
      </c>
      <c r="J265" s="822" t="s">
        <v>934</v>
      </c>
      <c r="K265" s="822" t="s">
        <v>1531</v>
      </c>
      <c r="L265" s="825">
        <v>154.36000000000001</v>
      </c>
      <c r="M265" s="825">
        <v>154.36000000000001</v>
      </c>
      <c r="N265" s="822">
        <v>1</v>
      </c>
      <c r="O265" s="826">
        <v>0.5</v>
      </c>
      <c r="P265" s="825">
        <v>154.36000000000001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31</v>
      </c>
      <c r="B266" s="822" t="s">
        <v>1360</v>
      </c>
      <c r="C266" s="822" t="s">
        <v>1366</v>
      </c>
      <c r="D266" s="823" t="s">
        <v>2116</v>
      </c>
      <c r="E266" s="824" t="s">
        <v>1378</v>
      </c>
      <c r="F266" s="822" t="s">
        <v>1361</v>
      </c>
      <c r="G266" s="822" t="s">
        <v>1529</v>
      </c>
      <c r="H266" s="822" t="s">
        <v>606</v>
      </c>
      <c r="I266" s="822" t="s">
        <v>1856</v>
      </c>
      <c r="J266" s="822" t="s">
        <v>1857</v>
      </c>
      <c r="K266" s="822" t="s">
        <v>1858</v>
      </c>
      <c r="L266" s="825">
        <v>149.52000000000001</v>
      </c>
      <c r="M266" s="825">
        <v>299.04000000000002</v>
      </c>
      <c r="N266" s="822">
        <v>2</v>
      </c>
      <c r="O266" s="826">
        <v>1.5</v>
      </c>
      <c r="P266" s="825">
        <v>299.04000000000002</v>
      </c>
      <c r="Q266" s="827">
        <v>1</v>
      </c>
      <c r="R266" s="822">
        <v>2</v>
      </c>
      <c r="S266" s="827">
        <v>1</v>
      </c>
      <c r="T266" s="826">
        <v>1.5</v>
      </c>
      <c r="U266" s="828">
        <v>1</v>
      </c>
    </row>
    <row r="267" spans="1:21" ht="14.45" customHeight="1" x14ac:dyDescent="0.2">
      <c r="A267" s="821">
        <v>31</v>
      </c>
      <c r="B267" s="822" t="s">
        <v>1360</v>
      </c>
      <c r="C267" s="822" t="s">
        <v>1366</v>
      </c>
      <c r="D267" s="823" t="s">
        <v>2116</v>
      </c>
      <c r="E267" s="824" t="s">
        <v>1378</v>
      </c>
      <c r="F267" s="822" t="s">
        <v>1361</v>
      </c>
      <c r="G267" s="822" t="s">
        <v>1537</v>
      </c>
      <c r="H267" s="822" t="s">
        <v>329</v>
      </c>
      <c r="I267" s="822" t="s">
        <v>1538</v>
      </c>
      <c r="J267" s="822" t="s">
        <v>1539</v>
      </c>
      <c r="K267" s="822" t="s">
        <v>1540</v>
      </c>
      <c r="L267" s="825">
        <v>0</v>
      </c>
      <c r="M267" s="825">
        <v>0</v>
      </c>
      <c r="N267" s="822">
        <v>5</v>
      </c>
      <c r="O267" s="826">
        <v>3</v>
      </c>
      <c r="P267" s="825">
        <v>0</v>
      </c>
      <c r="Q267" s="827"/>
      <c r="R267" s="822">
        <v>2</v>
      </c>
      <c r="S267" s="827">
        <v>0.4</v>
      </c>
      <c r="T267" s="826">
        <v>1.5</v>
      </c>
      <c r="U267" s="828">
        <v>0.5</v>
      </c>
    </row>
    <row r="268" spans="1:21" ht="14.45" customHeight="1" x14ac:dyDescent="0.2">
      <c r="A268" s="821">
        <v>31</v>
      </c>
      <c r="B268" s="822" t="s">
        <v>1360</v>
      </c>
      <c r="C268" s="822" t="s">
        <v>1366</v>
      </c>
      <c r="D268" s="823" t="s">
        <v>2116</v>
      </c>
      <c r="E268" s="824" t="s">
        <v>1378</v>
      </c>
      <c r="F268" s="822" t="s">
        <v>1361</v>
      </c>
      <c r="G268" s="822" t="s">
        <v>1546</v>
      </c>
      <c r="H268" s="822" t="s">
        <v>329</v>
      </c>
      <c r="I268" s="822" t="s">
        <v>1547</v>
      </c>
      <c r="J268" s="822" t="s">
        <v>860</v>
      </c>
      <c r="K268" s="822" t="s">
        <v>861</v>
      </c>
      <c r="L268" s="825">
        <v>66.61</v>
      </c>
      <c r="M268" s="825">
        <v>266.44</v>
      </c>
      <c r="N268" s="822">
        <v>4</v>
      </c>
      <c r="O268" s="826">
        <v>2.5</v>
      </c>
      <c r="P268" s="825">
        <v>199.82999999999998</v>
      </c>
      <c r="Q268" s="827">
        <v>0.75</v>
      </c>
      <c r="R268" s="822">
        <v>3</v>
      </c>
      <c r="S268" s="827">
        <v>0.75</v>
      </c>
      <c r="T268" s="826">
        <v>2</v>
      </c>
      <c r="U268" s="828">
        <v>0.8</v>
      </c>
    </row>
    <row r="269" spans="1:21" ht="14.45" customHeight="1" x14ac:dyDescent="0.2">
      <c r="A269" s="821">
        <v>31</v>
      </c>
      <c r="B269" s="822" t="s">
        <v>1360</v>
      </c>
      <c r="C269" s="822" t="s">
        <v>1366</v>
      </c>
      <c r="D269" s="823" t="s">
        <v>2116</v>
      </c>
      <c r="E269" s="824" t="s">
        <v>1378</v>
      </c>
      <c r="F269" s="822" t="s">
        <v>1363</v>
      </c>
      <c r="G269" s="822" t="s">
        <v>1554</v>
      </c>
      <c r="H269" s="822" t="s">
        <v>329</v>
      </c>
      <c r="I269" s="822" t="s">
        <v>1555</v>
      </c>
      <c r="J269" s="822" t="s">
        <v>1556</v>
      </c>
      <c r="K269" s="822" t="s">
        <v>1557</v>
      </c>
      <c r="L269" s="825">
        <v>37.25</v>
      </c>
      <c r="M269" s="825">
        <v>6779.5</v>
      </c>
      <c r="N269" s="822">
        <v>182</v>
      </c>
      <c r="O269" s="826">
        <v>86</v>
      </c>
      <c r="P269" s="825">
        <v>6705</v>
      </c>
      <c r="Q269" s="827">
        <v>0.98901098901098905</v>
      </c>
      <c r="R269" s="822">
        <v>180</v>
      </c>
      <c r="S269" s="827">
        <v>0.98901098901098905</v>
      </c>
      <c r="T269" s="826">
        <v>85</v>
      </c>
      <c r="U269" s="828">
        <v>0.98837209302325579</v>
      </c>
    </row>
    <row r="270" spans="1:21" ht="14.45" customHeight="1" x14ac:dyDescent="0.2">
      <c r="A270" s="821">
        <v>31</v>
      </c>
      <c r="B270" s="822" t="s">
        <v>1360</v>
      </c>
      <c r="C270" s="822" t="s">
        <v>1366</v>
      </c>
      <c r="D270" s="823" t="s">
        <v>2116</v>
      </c>
      <c r="E270" s="824" t="s">
        <v>1378</v>
      </c>
      <c r="F270" s="822" t="s">
        <v>1363</v>
      </c>
      <c r="G270" s="822" t="s">
        <v>1554</v>
      </c>
      <c r="H270" s="822" t="s">
        <v>329</v>
      </c>
      <c r="I270" s="822" t="s">
        <v>1560</v>
      </c>
      <c r="J270" s="822" t="s">
        <v>1556</v>
      </c>
      <c r="K270" s="822" t="s">
        <v>1561</v>
      </c>
      <c r="L270" s="825">
        <v>26.26</v>
      </c>
      <c r="M270" s="825">
        <v>52.52</v>
      </c>
      <c r="N270" s="822">
        <v>2</v>
      </c>
      <c r="O270" s="826">
        <v>2</v>
      </c>
      <c r="P270" s="825">
        <v>52.52</v>
      </c>
      <c r="Q270" s="827">
        <v>1</v>
      </c>
      <c r="R270" s="822">
        <v>2</v>
      </c>
      <c r="S270" s="827">
        <v>1</v>
      </c>
      <c r="T270" s="826">
        <v>2</v>
      </c>
      <c r="U270" s="828">
        <v>1</v>
      </c>
    </row>
    <row r="271" spans="1:21" ht="14.45" customHeight="1" x14ac:dyDescent="0.2">
      <c r="A271" s="821">
        <v>31</v>
      </c>
      <c r="B271" s="822" t="s">
        <v>1360</v>
      </c>
      <c r="C271" s="822" t="s">
        <v>1366</v>
      </c>
      <c r="D271" s="823" t="s">
        <v>2116</v>
      </c>
      <c r="E271" s="824" t="s">
        <v>1378</v>
      </c>
      <c r="F271" s="822" t="s">
        <v>1363</v>
      </c>
      <c r="G271" s="822" t="s">
        <v>1434</v>
      </c>
      <c r="H271" s="822" t="s">
        <v>329</v>
      </c>
      <c r="I271" s="822" t="s">
        <v>1567</v>
      </c>
      <c r="J271" s="822" t="s">
        <v>1568</v>
      </c>
      <c r="K271" s="822" t="s">
        <v>1569</v>
      </c>
      <c r="L271" s="825">
        <v>492.19</v>
      </c>
      <c r="M271" s="825">
        <v>2953.14</v>
      </c>
      <c r="N271" s="822">
        <v>6</v>
      </c>
      <c r="O271" s="826">
        <v>6</v>
      </c>
      <c r="P271" s="825">
        <v>2953.14</v>
      </c>
      <c r="Q271" s="827">
        <v>1</v>
      </c>
      <c r="R271" s="822">
        <v>6</v>
      </c>
      <c r="S271" s="827">
        <v>1</v>
      </c>
      <c r="T271" s="826">
        <v>6</v>
      </c>
      <c r="U271" s="828">
        <v>1</v>
      </c>
    </row>
    <row r="272" spans="1:21" ht="14.45" customHeight="1" x14ac:dyDescent="0.2">
      <c r="A272" s="821">
        <v>31</v>
      </c>
      <c r="B272" s="822" t="s">
        <v>1360</v>
      </c>
      <c r="C272" s="822" t="s">
        <v>1366</v>
      </c>
      <c r="D272" s="823" t="s">
        <v>2116</v>
      </c>
      <c r="E272" s="824" t="s">
        <v>1378</v>
      </c>
      <c r="F272" s="822" t="s">
        <v>1363</v>
      </c>
      <c r="G272" s="822" t="s">
        <v>1434</v>
      </c>
      <c r="H272" s="822" t="s">
        <v>329</v>
      </c>
      <c r="I272" s="822" t="s">
        <v>1570</v>
      </c>
      <c r="J272" s="822" t="s">
        <v>1571</v>
      </c>
      <c r="K272" s="822" t="s">
        <v>1572</v>
      </c>
      <c r="L272" s="825">
        <v>971.25</v>
      </c>
      <c r="M272" s="825">
        <v>9712.5</v>
      </c>
      <c r="N272" s="822">
        <v>10</v>
      </c>
      <c r="O272" s="826">
        <v>10</v>
      </c>
      <c r="P272" s="825">
        <v>9712.5</v>
      </c>
      <c r="Q272" s="827">
        <v>1</v>
      </c>
      <c r="R272" s="822">
        <v>10</v>
      </c>
      <c r="S272" s="827">
        <v>1</v>
      </c>
      <c r="T272" s="826">
        <v>10</v>
      </c>
      <c r="U272" s="828">
        <v>1</v>
      </c>
    </row>
    <row r="273" spans="1:21" ht="14.45" customHeight="1" x14ac:dyDescent="0.2">
      <c r="A273" s="821">
        <v>31</v>
      </c>
      <c r="B273" s="822" t="s">
        <v>1360</v>
      </c>
      <c r="C273" s="822" t="s">
        <v>1366</v>
      </c>
      <c r="D273" s="823" t="s">
        <v>2116</v>
      </c>
      <c r="E273" s="824" t="s">
        <v>1378</v>
      </c>
      <c r="F273" s="822" t="s">
        <v>1363</v>
      </c>
      <c r="G273" s="822" t="s">
        <v>1434</v>
      </c>
      <c r="H273" s="822" t="s">
        <v>329</v>
      </c>
      <c r="I273" s="822" t="s">
        <v>1585</v>
      </c>
      <c r="J273" s="822" t="s">
        <v>1586</v>
      </c>
      <c r="K273" s="822" t="s">
        <v>1587</v>
      </c>
      <c r="L273" s="825">
        <v>80.36</v>
      </c>
      <c r="M273" s="825">
        <v>80.36</v>
      </c>
      <c r="N273" s="822">
        <v>1</v>
      </c>
      <c r="O273" s="826">
        <v>1</v>
      </c>
      <c r="P273" s="825">
        <v>80.36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31</v>
      </c>
      <c r="B274" s="822" t="s">
        <v>1360</v>
      </c>
      <c r="C274" s="822" t="s">
        <v>1366</v>
      </c>
      <c r="D274" s="823" t="s">
        <v>2116</v>
      </c>
      <c r="E274" s="824" t="s">
        <v>1378</v>
      </c>
      <c r="F274" s="822" t="s">
        <v>1363</v>
      </c>
      <c r="G274" s="822" t="s">
        <v>1434</v>
      </c>
      <c r="H274" s="822" t="s">
        <v>329</v>
      </c>
      <c r="I274" s="822" t="s">
        <v>1785</v>
      </c>
      <c r="J274" s="822" t="s">
        <v>1786</v>
      </c>
      <c r="K274" s="822" t="s">
        <v>1787</v>
      </c>
      <c r="L274" s="825">
        <v>1392.62</v>
      </c>
      <c r="M274" s="825">
        <v>1392.62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31</v>
      </c>
      <c r="B275" s="822" t="s">
        <v>1360</v>
      </c>
      <c r="C275" s="822" t="s">
        <v>1366</v>
      </c>
      <c r="D275" s="823" t="s">
        <v>2116</v>
      </c>
      <c r="E275" s="824" t="s">
        <v>1378</v>
      </c>
      <c r="F275" s="822" t="s">
        <v>1363</v>
      </c>
      <c r="G275" s="822" t="s">
        <v>1434</v>
      </c>
      <c r="H275" s="822" t="s">
        <v>329</v>
      </c>
      <c r="I275" s="822" t="s">
        <v>1725</v>
      </c>
      <c r="J275" s="822" t="s">
        <v>1726</v>
      </c>
      <c r="K275" s="822" t="s">
        <v>1727</v>
      </c>
      <c r="L275" s="825">
        <v>849.85</v>
      </c>
      <c r="M275" s="825">
        <v>849.85</v>
      </c>
      <c r="N275" s="822">
        <v>1</v>
      </c>
      <c r="O275" s="826">
        <v>1</v>
      </c>
      <c r="P275" s="825">
        <v>849.85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31</v>
      </c>
      <c r="B276" s="822" t="s">
        <v>1360</v>
      </c>
      <c r="C276" s="822" t="s">
        <v>1366</v>
      </c>
      <c r="D276" s="823" t="s">
        <v>2116</v>
      </c>
      <c r="E276" s="824" t="s">
        <v>1378</v>
      </c>
      <c r="F276" s="822" t="s">
        <v>1363</v>
      </c>
      <c r="G276" s="822" t="s">
        <v>1434</v>
      </c>
      <c r="H276" s="822" t="s">
        <v>329</v>
      </c>
      <c r="I276" s="822" t="s">
        <v>1788</v>
      </c>
      <c r="J276" s="822" t="s">
        <v>1789</v>
      </c>
      <c r="K276" s="822" t="s">
        <v>1790</v>
      </c>
      <c r="L276" s="825">
        <v>2296.87</v>
      </c>
      <c r="M276" s="825">
        <v>4593.74</v>
      </c>
      <c r="N276" s="822">
        <v>2</v>
      </c>
      <c r="O276" s="826">
        <v>2</v>
      </c>
      <c r="P276" s="825">
        <v>4593.74</v>
      </c>
      <c r="Q276" s="827">
        <v>1</v>
      </c>
      <c r="R276" s="822">
        <v>2</v>
      </c>
      <c r="S276" s="827">
        <v>1</v>
      </c>
      <c r="T276" s="826">
        <v>2</v>
      </c>
      <c r="U276" s="828">
        <v>1</v>
      </c>
    </row>
    <row r="277" spans="1:21" ht="14.45" customHeight="1" x14ac:dyDescent="0.2">
      <c r="A277" s="821">
        <v>31</v>
      </c>
      <c r="B277" s="822" t="s">
        <v>1360</v>
      </c>
      <c r="C277" s="822" t="s">
        <v>1366</v>
      </c>
      <c r="D277" s="823" t="s">
        <v>2116</v>
      </c>
      <c r="E277" s="824" t="s">
        <v>1378</v>
      </c>
      <c r="F277" s="822" t="s">
        <v>1363</v>
      </c>
      <c r="G277" s="822" t="s">
        <v>1434</v>
      </c>
      <c r="H277" s="822" t="s">
        <v>329</v>
      </c>
      <c r="I277" s="822" t="s">
        <v>1599</v>
      </c>
      <c r="J277" s="822" t="s">
        <v>1600</v>
      </c>
      <c r="K277" s="822" t="s">
        <v>1601</v>
      </c>
      <c r="L277" s="825">
        <v>320.25</v>
      </c>
      <c r="M277" s="825">
        <v>960.75</v>
      </c>
      <c r="N277" s="822">
        <v>3</v>
      </c>
      <c r="O277" s="826">
        <v>3</v>
      </c>
      <c r="P277" s="825">
        <v>960.75</v>
      </c>
      <c r="Q277" s="827">
        <v>1</v>
      </c>
      <c r="R277" s="822">
        <v>3</v>
      </c>
      <c r="S277" s="827">
        <v>1</v>
      </c>
      <c r="T277" s="826">
        <v>3</v>
      </c>
      <c r="U277" s="828">
        <v>1</v>
      </c>
    </row>
    <row r="278" spans="1:21" ht="14.45" customHeight="1" x14ac:dyDescent="0.2">
      <c r="A278" s="821">
        <v>31</v>
      </c>
      <c r="B278" s="822" t="s">
        <v>1360</v>
      </c>
      <c r="C278" s="822" t="s">
        <v>1366</v>
      </c>
      <c r="D278" s="823" t="s">
        <v>2116</v>
      </c>
      <c r="E278" s="824" t="s">
        <v>1378</v>
      </c>
      <c r="F278" s="822" t="s">
        <v>1363</v>
      </c>
      <c r="G278" s="822" t="s">
        <v>1434</v>
      </c>
      <c r="H278" s="822" t="s">
        <v>329</v>
      </c>
      <c r="I278" s="822" t="s">
        <v>1602</v>
      </c>
      <c r="J278" s="822" t="s">
        <v>1603</v>
      </c>
      <c r="K278" s="822" t="s">
        <v>1604</v>
      </c>
      <c r="L278" s="825">
        <v>1575</v>
      </c>
      <c r="M278" s="825">
        <v>1575</v>
      </c>
      <c r="N278" s="822">
        <v>1</v>
      </c>
      <c r="O278" s="826">
        <v>1</v>
      </c>
      <c r="P278" s="825">
        <v>1575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31</v>
      </c>
      <c r="B279" s="822" t="s">
        <v>1360</v>
      </c>
      <c r="C279" s="822" t="s">
        <v>1366</v>
      </c>
      <c r="D279" s="823" t="s">
        <v>2116</v>
      </c>
      <c r="E279" s="824" t="s">
        <v>1378</v>
      </c>
      <c r="F279" s="822" t="s">
        <v>1363</v>
      </c>
      <c r="G279" s="822" t="s">
        <v>1434</v>
      </c>
      <c r="H279" s="822" t="s">
        <v>329</v>
      </c>
      <c r="I279" s="822" t="s">
        <v>1605</v>
      </c>
      <c r="J279" s="822" t="s">
        <v>1606</v>
      </c>
      <c r="K279" s="822" t="s">
        <v>1607</v>
      </c>
      <c r="L279" s="825">
        <v>249.55</v>
      </c>
      <c r="M279" s="825">
        <v>249.55</v>
      </c>
      <c r="N279" s="822">
        <v>1</v>
      </c>
      <c r="O279" s="826">
        <v>1</v>
      </c>
      <c r="P279" s="825">
        <v>249.55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31</v>
      </c>
      <c r="B280" s="822" t="s">
        <v>1360</v>
      </c>
      <c r="C280" s="822" t="s">
        <v>1366</v>
      </c>
      <c r="D280" s="823" t="s">
        <v>2116</v>
      </c>
      <c r="E280" s="824" t="s">
        <v>1378</v>
      </c>
      <c r="F280" s="822" t="s">
        <v>1363</v>
      </c>
      <c r="G280" s="822" t="s">
        <v>1434</v>
      </c>
      <c r="H280" s="822" t="s">
        <v>329</v>
      </c>
      <c r="I280" s="822" t="s">
        <v>1794</v>
      </c>
      <c r="J280" s="822" t="s">
        <v>1795</v>
      </c>
      <c r="K280" s="822" t="s">
        <v>1796</v>
      </c>
      <c r="L280" s="825">
        <v>2979.46</v>
      </c>
      <c r="M280" s="825">
        <v>2979.46</v>
      </c>
      <c r="N280" s="822">
        <v>1</v>
      </c>
      <c r="O280" s="826">
        <v>1</v>
      </c>
      <c r="P280" s="825">
        <v>2979.46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31</v>
      </c>
      <c r="B281" s="822" t="s">
        <v>1360</v>
      </c>
      <c r="C281" s="822" t="s">
        <v>1366</v>
      </c>
      <c r="D281" s="823" t="s">
        <v>2116</v>
      </c>
      <c r="E281" s="824" t="s">
        <v>1378</v>
      </c>
      <c r="F281" s="822" t="s">
        <v>1363</v>
      </c>
      <c r="G281" s="822" t="s">
        <v>1434</v>
      </c>
      <c r="H281" s="822" t="s">
        <v>329</v>
      </c>
      <c r="I281" s="822" t="s">
        <v>1614</v>
      </c>
      <c r="J281" s="822" t="s">
        <v>1577</v>
      </c>
      <c r="K281" s="822" t="s">
        <v>1615</v>
      </c>
      <c r="L281" s="825">
        <v>2400.0500000000002</v>
      </c>
      <c r="M281" s="825">
        <v>2400.0500000000002</v>
      </c>
      <c r="N281" s="822">
        <v>1</v>
      </c>
      <c r="O281" s="826">
        <v>1</v>
      </c>
      <c r="P281" s="825">
        <v>2400.0500000000002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31</v>
      </c>
      <c r="B282" s="822" t="s">
        <v>1360</v>
      </c>
      <c r="C282" s="822" t="s">
        <v>1366</v>
      </c>
      <c r="D282" s="823" t="s">
        <v>2116</v>
      </c>
      <c r="E282" s="824" t="s">
        <v>1378</v>
      </c>
      <c r="F282" s="822" t="s">
        <v>1363</v>
      </c>
      <c r="G282" s="822" t="s">
        <v>1434</v>
      </c>
      <c r="H282" s="822" t="s">
        <v>329</v>
      </c>
      <c r="I282" s="822" t="s">
        <v>1859</v>
      </c>
      <c r="J282" s="822" t="s">
        <v>1860</v>
      </c>
      <c r="K282" s="822" t="s">
        <v>1569</v>
      </c>
      <c r="L282" s="825">
        <v>269.06</v>
      </c>
      <c r="M282" s="825">
        <v>269.06</v>
      </c>
      <c r="N282" s="822">
        <v>1</v>
      </c>
      <c r="O282" s="826">
        <v>1</v>
      </c>
      <c r="P282" s="825">
        <v>269.06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31</v>
      </c>
      <c r="B283" s="822" t="s">
        <v>1360</v>
      </c>
      <c r="C283" s="822" t="s">
        <v>1366</v>
      </c>
      <c r="D283" s="823" t="s">
        <v>2116</v>
      </c>
      <c r="E283" s="824" t="s">
        <v>1378</v>
      </c>
      <c r="F283" s="822" t="s">
        <v>1363</v>
      </c>
      <c r="G283" s="822" t="s">
        <v>1434</v>
      </c>
      <c r="H283" s="822" t="s">
        <v>329</v>
      </c>
      <c r="I283" s="822" t="s">
        <v>1861</v>
      </c>
      <c r="J283" s="822" t="s">
        <v>1862</v>
      </c>
      <c r="K283" s="822" t="s">
        <v>1863</v>
      </c>
      <c r="L283" s="825">
        <v>700</v>
      </c>
      <c r="M283" s="825">
        <v>700</v>
      </c>
      <c r="N283" s="822">
        <v>1</v>
      </c>
      <c r="O283" s="826">
        <v>1</v>
      </c>
      <c r="P283" s="825">
        <v>700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31</v>
      </c>
      <c r="B284" s="822" t="s">
        <v>1360</v>
      </c>
      <c r="C284" s="822" t="s">
        <v>1366</v>
      </c>
      <c r="D284" s="823" t="s">
        <v>2116</v>
      </c>
      <c r="E284" s="824" t="s">
        <v>1378</v>
      </c>
      <c r="F284" s="822" t="s">
        <v>1363</v>
      </c>
      <c r="G284" s="822" t="s">
        <v>1634</v>
      </c>
      <c r="H284" s="822" t="s">
        <v>329</v>
      </c>
      <c r="I284" s="822" t="s">
        <v>1638</v>
      </c>
      <c r="J284" s="822" t="s">
        <v>1639</v>
      </c>
      <c r="K284" s="822" t="s">
        <v>1640</v>
      </c>
      <c r="L284" s="825">
        <v>399.63</v>
      </c>
      <c r="M284" s="825">
        <v>7992.6000000000013</v>
      </c>
      <c r="N284" s="822">
        <v>20</v>
      </c>
      <c r="O284" s="826">
        <v>20</v>
      </c>
      <c r="P284" s="825">
        <v>7592.9700000000012</v>
      </c>
      <c r="Q284" s="827">
        <v>0.95</v>
      </c>
      <c r="R284" s="822">
        <v>19</v>
      </c>
      <c r="S284" s="827">
        <v>0.95</v>
      </c>
      <c r="T284" s="826">
        <v>19</v>
      </c>
      <c r="U284" s="828">
        <v>0.95</v>
      </c>
    </row>
    <row r="285" spans="1:21" ht="14.45" customHeight="1" x14ac:dyDescent="0.2">
      <c r="A285" s="821">
        <v>31</v>
      </c>
      <c r="B285" s="822" t="s">
        <v>1360</v>
      </c>
      <c r="C285" s="822" t="s">
        <v>1366</v>
      </c>
      <c r="D285" s="823" t="s">
        <v>2116</v>
      </c>
      <c r="E285" s="824" t="s">
        <v>1378</v>
      </c>
      <c r="F285" s="822" t="s">
        <v>1363</v>
      </c>
      <c r="G285" s="822" t="s">
        <v>1634</v>
      </c>
      <c r="H285" s="822" t="s">
        <v>329</v>
      </c>
      <c r="I285" s="822" t="s">
        <v>1641</v>
      </c>
      <c r="J285" s="822" t="s">
        <v>1642</v>
      </c>
      <c r="K285" s="822" t="s">
        <v>1643</v>
      </c>
      <c r="L285" s="825">
        <v>249.55</v>
      </c>
      <c r="M285" s="825">
        <v>2245.9499999999998</v>
      </c>
      <c r="N285" s="822">
        <v>9</v>
      </c>
      <c r="O285" s="826">
        <v>5</v>
      </c>
      <c r="P285" s="825">
        <v>1746.85</v>
      </c>
      <c r="Q285" s="827">
        <v>0.77777777777777779</v>
      </c>
      <c r="R285" s="822">
        <v>7</v>
      </c>
      <c r="S285" s="827">
        <v>0.77777777777777779</v>
      </c>
      <c r="T285" s="826">
        <v>4</v>
      </c>
      <c r="U285" s="828">
        <v>0.8</v>
      </c>
    </row>
    <row r="286" spans="1:21" ht="14.45" customHeight="1" x14ac:dyDescent="0.2">
      <c r="A286" s="821">
        <v>31</v>
      </c>
      <c r="B286" s="822" t="s">
        <v>1360</v>
      </c>
      <c r="C286" s="822" t="s">
        <v>1366</v>
      </c>
      <c r="D286" s="823" t="s">
        <v>2116</v>
      </c>
      <c r="E286" s="824" t="s">
        <v>1378</v>
      </c>
      <c r="F286" s="822" t="s">
        <v>1363</v>
      </c>
      <c r="G286" s="822" t="s">
        <v>1634</v>
      </c>
      <c r="H286" s="822" t="s">
        <v>329</v>
      </c>
      <c r="I286" s="822" t="s">
        <v>1644</v>
      </c>
      <c r="J286" s="822" t="s">
        <v>1636</v>
      </c>
      <c r="K286" s="822" t="s">
        <v>1645</v>
      </c>
      <c r="L286" s="825">
        <v>916.69</v>
      </c>
      <c r="M286" s="825">
        <v>916.69</v>
      </c>
      <c r="N286" s="822">
        <v>1</v>
      </c>
      <c r="O286" s="826">
        <v>1</v>
      </c>
      <c r="P286" s="825">
        <v>916.69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31</v>
      </c>
      <c r="B287" s="822" t="s">
        <v>1360</v>
      </c>
      <c r="C287" s="822" t="s">
        <v>1366</v>
      </c>
      <c r="D287" s="823" t="s">
        <v>2116</v>
      </c>
      <c r="E287" s="824" t="s">
        <v>1379</v>
      </c>
      <c r="F287" s="822" t="s">
        <v>1361</v>
      </c>
      <c r="G287" s="822" t="s">
        <v>1864</v>
      </c>
      <c r="H287" s="822" t="s">
        <v>329</v>
      </c>
      <c r="I287" s="822" t="s">
        <v>1865</v>
      </c>
      <c r="J287" s="822" t="s">
        <v>894</v>
      </c>
      <c r="K287" s="822" t="s">
        <v>1866</v>
      </c>
      <c r="L287" s="825">
        <v>0</v>
      </c>
      <c r="M287" s="825">
        <v>0</v>
      </c>
      <c r="N287" s="822">
        <v>1</v>
      </c>
      <c r="O287" s="826">
        <v>0.5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31</v>
      </c>
      <c r="B288" s="822" t="s">
        <v>1360</v>
      </c>
      <c r="C288" s="822" t="s">
        <v>1366</v>
      </c>
      <c r="D288" s="823" t="s">
        <v>2116</v>
      </c>
      <c r="E288" s="824" t="s">
        <v>1379</v>
      </c>
      <c r="F288" s="822" t="s">
        <v>1361</v>
      </c>
      <c r="G288" s="822" t="s">
        <v>1408</v>
      </c>
      <c r="H288" s="822" t="s">
        <v>329</v>
      </c>
      <c r="I288" s="822" t="s">
        <v>1867</v>
      </c>
      <c r="J288" s="822" t="s">
        <v>1868</v>
      </c>
      <c r="K288" s="822" t="s">
        <v>1869</v>
      </c>
      <c r="L288" s="825">
        <v>52.78</v>
      </c>
      <c r="M288" s="825">
        <v>52.78</v>
      </c>
      <c r="N288" s="822">
        <v>1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31</v>
      </c>
      <c r="B289" s="822" t="s">
        <v>1360</v>
      </c>
      <c r="C289" s="822" t="s">
        <v>1366</v>
      </c>
      <c r="D289" s="823" t="s">
        <v>2116</v>
      </c>
      <c r="E289" s="824" t="s">
        <v>1379</v>
      </c>
      <c r="F289" s="822" t="s">
        <v>1361</v>
      </c>
      <c r="G289" s="822" t="s">
        <v>1443</v>
      </c>
      <c r="H289" s="822" t="s">
        <v>329</v>
      </c>
      <c r="I289" s="822" t="s">
        <v>1870</v>
      </c>
      <c r="J289" s="822" t="s">
        <v>1677</v>
      </c>
      <c r="K289" s="822" t="s">
        <v>1871</v>
      </c>
      <c r="L289" s="825">
        <v>23.49</v>
      </c>
      <c r="M289" s="825">
        <v>46.98</v>
      </c>
      <c r="N289" s="822">
        <v>2</v>
      </c>
      <c r="O289" s="826">
        <v>1.5</v>
      </c>
      <c r="P289" s="825">
        <v>23.49</v>
      </c>
      <c r="Q289" s="827">
        <v>0.5</v>
      </c>
      <c r="R289" s="822">
        <v>1</v>
      </c>
      <c r="S289" s="827">
        <v>0.5</v>
      </c>
      <c r="T289" s="826">
        <v>1</v>
      </c>
      <c r="U289" s="828">
        <v>0.66666666666666663</v>
      </c>
    </row>
    <row r="290" spans="1:21" ht="14.45" customHeight="1" x14ac:dyDescent="0.2">
      <c r="A290" s="821">
        <v>31</v>
      </c>
      <c r="B290" s="822" t="s">
        <v>1360</v>
      </c>
      <c r="C290" s="822" t="s">
        <v>1366</v>
      </c>
      <c r="D290" s="823" t="s">
        <v>2116</v>
      </c>
      <c r="E290" s="824" t="s">
        <v>1379</v>
      </c>
      <c r="F290" s="822" t="s">
        <v>1361</v>
      </c>
      <c r="G290" s="822" t="s">
        <v>1412</v>
      </c>
      <c r="H290" s="822" t="s">
        <v>329</v>
      </c>
      <c r="I290" s="822" t="s">
        <v>1872</v>
      </c>
      <c r="J290" s="822" t="s">
        <v>668</v>
      </c>
      <c r="K290" s="822" t="s">
        <v>1873</v>
      </c>
      <c r="L290" s="825">
        <v>273.33</v>
      </c>
      <c r="M290" s="825">
        <v>273.33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31</v>
      </c>
      <c r="B291" s="822" t="s">
        <v>1360</v>
      </c>
      <c r="C291" s="822" t="s">
        <v>1366</v>
      </c>
      <c r="D291" s="823" t="s">
        <v>2116</v>
      </c>
      <c r="E291" s="824" t="s">
        <v>1379</v>
      </c>
      <c r="F291" s="822" t="s">
        <v>1361</v>
      </c>
      <c r="G291" s="822" t="s">
        <v>1679</v>
      </c>
      <c r="H291" s="822" t="s">
        <v>606</v>
      </c>
      <c r="I291" s="822" t="s">
        <v>1680</v>
      </c>
      <c r="J291" s="822" t="s">
        <v>1681</v>
      </c>
      <c r="K291" s="822" t="s">
        <v>1682</v>
      </c>
      <c r="L291" s="825">
        <v>664.1</v>
      </c>
      <c r="M291" s="825">
        <v>664.1</v>
      </c>
      <c r="N291" s="822">
        <v>1</v>
      </c>
      <c r="O291" s="826">
        <v>1</v>
      </c>
      <c r="P291" s="825">
        <v>664.1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31</v>
      </c>
      <c r="B292" s="822" t="s">
        <v>1360</v>
      </c>
      <c r="C292" s="822" t="s">
        <v>1366</v>
      </c>
      <c r="D292" s="823" t="s">
        <v>2116</v>
      </c>
      <c r="E292" s="824" t="s">
        <v>1379</v>
      </c>
      <c r="F292" s="822" t="s">
        <v>1361</v>
      </c>
      <c r="G292" s="822" t="s">
        <v>1679</v>
      </c>
      <c r="H292" s="822" t="s">
        <v>606</v>
      </c>
      <c r="I292" s="822" t="s">
        <v>1813</v>
      </c>
      <c r="J292" s="822" t="s">
        <v>1681</v>
      </c>
      <c r="K292" s="822" t="s">
        <v>1814</v>
      </c>
      <c r="L292" s="825">
        <v>885.48</v>
      </c>
      <c r="M292" s="825">
        <v>2656.44</v>
      </c>
      <c r="N292" s="822">
        <v>3</v>
      </c>
      <c r="O292" s="826">
        <v>1</v>
      </c>
      <c r="P292" s="825">
        <v>2656.44</v>
      </c>
      <c r="Q292" s="827">
        <v>1</v>
      </c>
      <c r="R292" s="822">
        <v>3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31</v>
      </c>
      <c r="B293" s="822" t="s">
        <v>1360</v>
      </c>
      <c r="C293" s="822" t="s">
        <v>1366</v>
      </c>
      <c r="D293" s="823" t="s">
        <v>2116</v>
      </c>
      <c r="E293" s="824" t="s">
        <v>1379</v>
      </c>
      <c r="F293" s="822" t="s">
        <v>1361</v>
      </c>
      <c r="G293" s="822" t="s">
        <v>1874</v>
      </c>
      <c r="H293" s="822" t="s">
        <v>329</v>
      </c>
      <c r="I293" s="822" t="s">
        <v>1875</v>
      </c>
      <c r="J293" s="822" t="s">
        <v>768</v>
      </c>
      <c r="K293" s="822" t="s">
        <v>770</v>
      </c>
      <c r="L293" s="825">
        <v>105.63</v>
      </c>
      <c r="M293" s="825">
        <v>105.63</v>
      </c>
      <c r="N293" s="822">
        <v>1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31</v>
      </c>
      <c r="B294" s="822" t="s">
        <v>1360</v>
      </c>
      <c r="C294" s="822" t="s">
        <v>1366</v>
      </c>
      <c r="D294" s="823" t="s">
        <v>2116</v>
      </c>
      <c r="E294" s="824" t="s">
        <v>1379</v>
      </c>
      <c r="F294" s="822" t="s">
        <v>1361</v>
      </c>
      <c r="G294" s="822" t="s">
        <v>1876</v>
      </c>
      <c r="H294" s="822" t="s">
        <v>329</v>
      </c>
      <c r="I294" s="822" t="s">
        <v>1877</v>
      </c>
      <c r="J294" s="822" t="s">
        <v>1878</v>
      </c>
      <c r="K294" s="822" t="s">
        <v>1879</v>
      </c>
      <c r="L294" s="825">
        <v>49.04</v>
      </c>
      <c r="M294" s="825">
        <v>49.04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31</v>
      </c>
      <c r="B295" s="822" t="s">
        <v>1360</v>
      </c>
      <c r="C295" s="822" t="s">
        <v>1366</v>
      </c>
      <c r="D295" s="823" t="s">
        <v>2116</v>
      </c>
      <c r="E295" s="824" t="s">
        <v>1379</v>
      </c>
      <c r="F295" s="822" t="s">
        <v>1361</v>
      </c>
      <c r="G295" s="822" t="s">
        <v>1650</v>
      </c>
      <c r="H295" s="822" t="s">
        <v>329</v>
      </c>
      <c r="I295" s="822" t="s">
        <v>1880</v>
      </c>
      <c r="J295" s="822" t="s">
        <v>1881</v>
      </c>
      <c r="K295" s="822" t="s">
        <v>1882</v>
      </c>
      <c r="L295" s="825">
        <v>63.47</v>
      </c>
      <c r="M295" s="825">
        <v>126.94</v>
      </c>
      <c r="N295" s="822">
        <v>2</v>
      </c>
      <c r="O295" s="826">
        <v>1.5</v>
      </c>
      <c r="P295" s="825">
        <v>63.47</v>
      </c>
      <c r="Q295" s="827">
        <v>0.5</v>
      </c>
      <c r="R295" s="822">
        <v>1</v>
      </c>
      <c r="S295" s="827">
        <v>0.5</v>
      </c>
      <c r="T295" s="826">
        <v>1</v>
      </c>
      <c r="U295" s="828">
        <v>0.66666666666666663</v>
      </c>
    </row>
    <row r="296" spans="1:21" ht="14.45" customHeight="1" x14ac:dyDescent="0.2">
      <c r="A296" s="821">
        <v>31</v>
      </c>
      <c r="B296" s="822" t="s">
        <v>1360</v>
      </c>
      <c r="C296" s="822" t="s">
        <v>1366</v>
      </c>
      <c r="D296" s="823" t="s">
        <v>2116</v>
      </c>
      <c r="E296" s="824" t="s">
        <v>1379</v>
      </c>
      <c r="F296" s="822" t="s">
        <v>1361</v>
      </c>
      <c r="G296" s="822" t="s">
        <v>1883</v>
      </c>
      <c r="H296" s="822" t="s">
        <v>329</v>
      </c>
      <c r="I296" s="822" t="s">
        <v>1884</v>
      </c>
      <c r="J296" s="822" t="s">
        <v>1885</v>
      </c>
      <c r="K296" s="822" t="s">
        <v>1886</v>
      </c>
      <c r="L296" s="825">
        <v>0</v>
      </c>
      <c r="M296" s="825">
        <v>0</v>
      </c>
      <c r="N296" s="822">
        <v>1</v>
      </c>
      <c r="O296" s="826">
        <v>0.5</v>
      </c>
      <c r="P296" s="825"/>
      <c r="Q296" s="827"/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31</v>
      </c>
      <c r="B297" s="822" t="s">
        <v>1360</v>
      </c>
      <c r="C297" s="822" t="s">
        <v>1366</v>
      </c>
      <c r="D297" s="823" t="s">
        <v>2116</v>
      </c>
      <c r="E297" s="824" t="s">
        <v>1379</v>
      </c>
      <c r="F297" s="822" t="s">
        <v>1361</v>
      </c>
      <c r="G297" s="822" t="s">
        <v>1887</v>
      </c>
      <c r="H297" s="822" t="s">
        <v>329</v>
      </c>
      <c r="I297" s="822" t="s">
        <v>1888</v>
      </c>
      <c r="J297" s="822" t="s">
        <v>1889</v>
      </c>
      <c r="K297" s="822" t="s">
        <v>1890</v>
      </c>
      <c r="L297" s="825">
        <v>176.32</v>
      </c>
      <c r="M297" s="825">
        <v>352.64</v>
      </c>
      <c r="N297" s="822">
        <v>2</v>
      </c>
      <c r="O297" s="826">
        <v>2</v>
      </c>
      <c r="P297" s="825">
        <v>352.64</v>
      </c>
      <c r="Q297" s="827">
        <v>1</v>
      </c>
      <c r="R297" s="822">
        <v>2</v>
      </c>
      <c r="S297" s="827">
        <v>1</v>
      </c>
      <c r="T297" s="826">
        <v>2</v>
      </c>
      <c r="U297" s="828">
        <v>1</v>
      </c>
    </row>
    <row r="298" spans="1:21" ht="14.45" customHeight="1" x14ac:dyDescent="0.2">
      <c r="A298" s="821">
        <v>31</v>
      </c>
      <c r="B298" s="822" t="s">
        <v>1360</v>
      </c>
      <c r="C298" s="822" t="s">
        <v>1366</v>
      </c>
      <c r="D298" s="823" t="s">
        <v>2116</v>
      </c>
      <c r="E298" s="824" t="s">
        <v>1379</v>
      </c>
      <c r="F298" s="822" t="s">
        <v>1361</v>
      </c>
      <c r="G298" s="822" t="s">
        <v>1391</v>
      </c>
      <c r="H298" s="822" t="s">
        <v>606</v>
      </c>
      <c r="I298" s="822" t="s">
        <v>1159</v>
      </c>
      <c r="J298" s="822" t="s">
        <v>717</v>
      </c>
      <c r="K298" s="822" t="s">
        <v>1160</v>
      </c>
      <c r="L298" s="825">
        <v>736.33</v>
      </c>
      <c r="M298" s="825">
        <v>41234.480000000018</v>
      </c>
      <c r="N298" s="822">
        <v>56</v>
      </c>
      <c r="O298" s="826">
        <v>19</v>
      </c>
      <c r="P298" s="825">
        <v>34607.510000000017</v>
      </c>
      <c r="Q298" s="827">
        <v>0.8392857142857143</v>
      </c>
      <c r="R298" s="822">
        <v>47</v>
      </c>
      <c r="S298" s="827">
        <v>0.8392857142857143</v>
      </c>
      <c r="T298" s="826">
        <v>17</v>
      </c>
      <c r="U298" s="828">
        <v>0.89473684210526316</v>
      </c>
    </row>
    <row r="299" spans="1:21" ht="14.45" customHeight="1" x14ac:dyDescent="0.2">
      <c r="A299" s="821">
        <v>31</v>
      </c>
      <c r="B299" s="822" t="s">
        <v>1360</v>
      </c>
      <c r="C299" s="822" t="s">
        <v>1366</v>
      </c>
      <c r="D299" s="823" t="s">
        <v>2116</v>
      </c>
      <c r="E299" s="824" t="s">
        <v>1379</v>
      </c>
      <c r="F299" s="822" t="s">
        <v>1361</v>
      </c>
      <c r="G299" s="822" t="s">
        <v>1391</v>
      </c>
      <c r="H299" s="822" t="s">
        <v>606</v>
      </c>
      <c r="I299" s="822" t="s">
        <v>1163</v>
      </c>
      <c r="J299" s="822" t="s">
        <v>717</v>
      </c>
      <c r="K299" s="822" t="s">
        <v>1164</v>
      </c>
      <c r="L299" s="825">
        <v>490.89</v>
      </c>
      <c r="M299" s="825">
        <v>9326.91</v>
      </c>
      <c r="N299" s="822">
        <v>19</v>
      </c>
      <c r="O299" s="826">
        <v>5</v>
      </c>
      <c r="P299" s="825">
        <v>7363.3499999999995</v>
      </c>
      <c r="Q299" s="827">
        <v>0.78947368421052622</v>
      </c>
      <c r="R299" s="822">
        <v>15</v>
      </c>
      <c r="S299" s="827">
        <v>0.78947368421052633</v>
      </c>
      <c r="T299" s="826">
        <v>3.5</v>
      </c>
      <c r="U299" s="828">
        <v>0.7</v>
      </c>
    </row>
    <row r="300" spans="1:21" ht="14.45" customHeight="1" x14ac:dyDescent="0.2">
      <c r="A300" s="821">
        <v>31</v>
      </c>
      <c r="B300" s="822" t="s">
        <v>1360</v>
      </c>
      <c r="C300" s="822" t="s">
        <v>1366</v>
      </c>
      <c r="D300" s="823" t="s">
        <v>2116</v>
      </c>
      <c r="E300" s="824" t="s">
        <v>1379</v>
      </c>
      <c r="F300" s="822" t="s">
        <v>1361</v>
      </c>
      <c r="G300" s="822" t="s">
        <v>1391</v>
      </c>
      <c r="H300" s="822" t="s">
        <v>606</v>
      </c>
      <c r="I300" s="822" t="s">
        <v>1161</v>
      </c>
      <c r="J300" s="822" t="s">
        <v>717</v>
      </c>
      <c r="K300" s="822" t="s">
        <v>1162</v>
      </c>
      <c r="L300" s="825">
        <v>1154.68</v>
      </c>
      <c r="M300" s="825">
        <v>17320.2</v>
      </c>
      <c r="N300" s="822">
        <v>15</v>
      </c>
      <c r="O300" s="826">
        <v>6</v>
      </c>
      <c r="P300" s="825">
        <v>15010.84</v>
      </c>
      <c r="Q300" s="827">
        <v>0.86666666666666659</v>
      </c>
      <c r="R300" s="822">
        <v>13</v>
      </c>
      <c r="S300" s="827">
        <v>0.8666666666666667</v>
      </c>
      <c r="T300" s="826">
        <v>5</v>
      </c>
      <c r="U300" s="828">
        <v>0.83333333333333337</v>
      </c>
    </row>
    <row r="301" spans="1:21" ht="14.45" customHeight="1" x14ac:dyDescent="0.2">
      <c r="A301" s="821">
        <v>31</v>
      </c>
      <c r="B301" s="822" t="s">
        <v>1360</v>
      </c>
      <c r="C301" s="822" t="s">
        <v>1366</v>
      </c>
      <c r="D301" s="823" t="s">
        <v>2116</v>
      </c>
      <c r="E301" s="824" t="s">
        <v>1379</v>
      </c>
      <c r="F301" s="822" t="s">
        <v>1361</v>
      </c>
      <c r="G301" s="822" t="s">
        <v>1391</v>
      </c>
      <c r="H301" s="822" t="s">
        <v>606</v>
      </c>
      <c r="I301" s="822" t="s">
        <v>1157</v>
      </c>
      <c r="J301" s="822" t="s">
        <v>717</v>
      </c>
      <c r="K301" s="822" t="s">
        <v>1158</v>
      </c>
      <c r="L301" s="825">
        <v>923.74</v>
      </c>
      <c r="M301" s="825">
        <v>15703.580000000002</v>
      </c>
      <c r="N301" s="822">
        <v>17</v>
      </c>
      <c r="O301" s="826">
        <v>5.5</v>
      </c>
      <c r="P301" s="825">
        <v>15703.580000000002</v>
      </c>
      <c r="Q301" s="827">
        <v>1</v>
      </c>
      <c r="R301" s="822">
        <v>17</v>
      </c>
      <c r="S301" s="827">
        <v>1</v>
      </c>
      <c r="T301" s="826">
        <v>5.5</v>
      </c>
      <c r="U301" s="828">
        <v>1</v>
      </c>
    </row>
    <row r="302" spans="1:21" ht="14.45" customHeight="1" x14ac:dyDescent="0.2">
      <c r="A302" s="821">
        <v>31</v>
      </c>
      <c r="B302" s="822" t="s">
        <v>1360</v>
      </c>
      <c r="C302" s="822" t="s">
        <v>1366</v>
      </c>
      <c r="D302" s="823" t="s">
        <v>2116</v>
      </c>
      <c r="E302" s="824" t="s">
        <v>1379</v>
      </c>
      <c r="F302" s="822" t="s">
        <v>1361</v>
      </c>
      <c r="G302" s="822" t="s">
        <v>1475</v>
      </c>
      <c r="H302" s="822" t="s">
        <v>329</v>
      </c>
      <c r="I302" s="822" t="s">
        <v>1476</v>
      </c>
      <c r="J302" s="822" t="s">
        <v>628</v>
      </c>
      <c r="K302" s="822" t="s">
        <v>1477</v>
      </c>
      <c r="L302" s="825">
        <v>35.25</v>
      </c>
      <c r="M302" s="825">
        <v>141</v>
      </c>
      <c r="N302" s="822">
        <v>4</v>
      </c>
      <c r="O302" s="826">
        <v>3.5</v>
      </c>
      <c r="P302" s="825">
        <v>105.75</v>
      </c>
      <c r="Q302" s="827">
        <v>0.75</v>
      </c>
      <c r="R302" s="822">
        <v>3</v>
      </c>
      <c r="S302" s="827">
        <v>0.75</v>
      </c>
      <c r="T302" s="826">
        <v>3</v>
      </c>
      <c r="U302" s="828">
        <v>0.8571428571428571</v>
      </c>
    </row>
    <row r="303" spans="1:21" ht="14.45" customHeight="1" x14ac:dyDescent="0.2">
      <c r="A303" s="821">
        <v>31</v>
      </c>
      <c r="B303" s="822" t="s">
        <v>1360</v>
      </c>
      <c r="C303" s="822" t="s">
        <v>1366</v>
      </c>
      <c r="D303" s="823" t="s">
        <v>2116</v>
      </c>
      <c r="E303" s="824" t="s">
        <v>1379</v>
      </c>
      <c r="F303" s="822" t="s">
        <v>1361</v>
      </c>
      <c r="G303" s="822" t="s">
        <v>1475</v>
      </c>
      <c r="H303" s="822" t="s">
        <v>329</v>
      </c>
      <c r="I303" s="822" t="s">
        <v>1654</v>
      </c>
      <c r="J303" s="822" t="s">
        <v>628</v>
      </c>
      <c r="K303" s="822" t="s">
        <v>1655</v>
      </c>
      <c r="L303" s="825">
        <v>35.25</v>
      </c>
      <c r="M303" s="825">
        <v>70.5</v>
      </c>
      <c r="N303" s="822">
        <v>2</v>
      </c>
      <c r="O303" s="826">
        <v>2</v>
      </c>
      <c r="P303" s="825">
        <v>35.25</v>
      </c>
      <c r="Q303" s="827">
        <v>0.5</v>
      </c>
      <c r="R303" s="822">
        <v>1</v>
      </c>
      <c r="S303" s="827">
        <v>0.5</v>
      </c>
      <c r="T303" s="826">
        <v>1</v>
      </c>
      <c r="U303" s="828">
        <v>0.5</v>
      </c>
    </row>
    <row r="304" spans="1:21" ht="14.45" customHeight="1" x14ac:dyDescent="0.2">
      <c r="A304" s="821">
        <v>31</v>
      </c>
      <c r="B304" s="822" t="s">
        <v>1360</v>
      </c>
      <c r="C304" s="822" t="s">
        <v>1366</v>
      </c>
      <c r="D304" s="823" t="s">
        <v>2116</v>
      </c>
      <c r="E304" s="824" t="s">
        <v>1379</v>
      </c>
      <c r="F304" s="822" t="s">
        <v>1361</v>
      </c>
      <c r="G304" s="822" t="s">
        <v>1475</v>
      </c>
      <c r="H304" s="822" t="s">
        <v>329</v>
      </c>
      <c r="I304" s="822" t="s">
        <v>1478</v>
      </c>
      <c r="J304" s="822" t="s">
        <v>1479</v>
      </c>
      <c r="K304" s="822" t="s">
        <v>1480</v>
      </c>
      <c r="L304" s="825">
        <v>35.25</v>
      </c>
      <c r="M304" s="825">
        <v>35.25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31</v>
      </c>
      <c r="B305" s="822" t="s">
        <v>1360</v>
      </c>
      <c r="C305" s="822" t="s">
        <v>1366</v>
      </c>
      <c r="D305" s="823" t="s">
        <v>2116</v>
      </c>
      <c r="E305" s="824" t="s">
        <v>1379</v>
      </c>
      <c r="F305" s="822" t="s">
        <v>1361</v>
      </c>
      <c r="G305" s="822" t="s">
        <v>1826</v>
      </c>
      <c r="H305" s="822" t="s">
        <v>329</v>
      </c>
      <c r="I305" s="822" t="s">
        <v>1891</v>
      </c>
      <c r="J305" s="822" t="s">
        <v>1828</v>
      </c>
      <c r="K305" s="822" t="s">
        <v>1892</v>
      </c>
      <c r="L305" s="825">
        <v>87.98</v>
      </c>
      <c r="M305" s="825">
        <v>87.98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31</v>
      </c>
      <c r="B306" s="822" t="s">
        <v>1360</v>
      </c>
      <c r="C306" s="822" t="s">
        <v>1366</v>
      </c>
      <c r="D306" s="823" t="s">
        <v>2116</v>
      </c>
      <c r="E306" s="824" t="s">
        <v>1379</v>
      </c>
      <c r="F306" s="822" t="s">
        <v>1361</v>
      </c>
      <c r="G306" s="822" t="s">
        <v>1893</v>
      </c>
      <c r="H306" s="822" t="s">
        <v>329</v>
      </c>
      <c r="I306" s="822" t="s">
        <v>1894</v>
      </c>
      <c r="J306" s="822" t="s">
        <v>864</v>
      </c>
      <c r="K306" s="822" t="s">
        <v>1895</v>
      </c>
      <c r="L306" s="825">
        <v>128.69999999999999</v>
      </c>
      <c r="M306" s="825">
        <v>128.69999999999999</v>
      </c>
      <c r="N306" s="822">
        <v>1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31</v>
      </c>
      <c r="B307" s="822" t="s">
        <v>1360</v>
      </c>
      <c r="C307" s="822" t="s">
        <v>1366</v>
      </c>
      <c r="D307" s="823" t="s">
        <v>2116</v>
      </c>
      <c r="E307" s="824" t="s">
        <v>1379</v>
      </c>
      <c r="F307" s="822" t="s">
        <v>1361</v>
      </c>
      <c r="G307" s="822" t="s">
        <v>1392</v>
      </c>
      <c r="H307" s="822" t="s">
        <v>606</v>
      </c>
      <c r="I307" s="822" t="s">
        <v>1277</v>
      </c>
      <c r="J307" s="822" t="s">
        <v>830</v>
      </c>
      <c r="K307" s="822" t="s">
        <v>831</v>
      </c>
      <c r="L307" s="825">
        <v>0</v>
      </c>
      <c r="M307" s="825">
        <v>0</v>
      </c>
      <c r="N307" s="822">
        <v>115</v>
      </c>
      <c r="O307" s="826">
        <v>35</v>
      </c>
      <c r="P307" s="825">
        <v>0</v>
      </c>
      <c r="Q307" s="827"/>
      <c r="R307" s="822">
        <v>78</v>
      </c>
      <c r="S307" s="827">
        <v>0.67826086956521736</v>
      </c>
      <c r="T307" s="826">
        <v>24.5</v>
      </c>
      <c r="U307" s="828">
        <v>0.7</v>
      </c>
    </row>
    <row r="308" spans="1:21" ht="14.45" customHeight="1" x14ac:dyDescent="0.2">
      <c r="A308" s="821">
        <v>31</v>
      </c>
      <c r="B308" s="822" t="s">
        <v>1360</v>
      </c>
      <c r="C308" s="822" t="s">
        <v>1366</v>
      </c>
      <c r="D308" s="823" t="s">
        <v>2116</v>
      </c>
      <c r="E308" s="824" t="s">
        <v>1379</v>
      </c>
      <c r="F308" s="822" t="s">
        <v>1361</v>
      </c>
      <c r="G308" s="822" t="s">
        <v>1498</v>
      </c>
      <c r="H308" s="822" t="s">
        <v>329</v>
      </c>
      <c r="I308" s="822" t="s">
        <v>1499</v>
      </c>
      <c r="J308" s="822" t="s">
        <v>977</v>
      </c>
      <c r="K308" s="822" t="s">
        <v>1500</v>
      </c>
      <c r="L308" s="825">
        <v>219.37</v>
      </c>
      <c r="M308" s="825">
        <v>219.37</v>
      </c>
      <c r="N308" s="822">
        <v>1</v>
      </c>
      <c r="O308" s="826">
        <v>0.5</v>
      </c>
      <c r="P308" s="825">
        <v>219.37</v>
      </c>
      <c r="Q308" s="827">
        <v>1</v>
      </c>
      <c r="R308" s="822">
        <v>1</v>
      </c>
      <c r="S308" s="827">
        <v>1</v>
      </c>
      <c r="T308" s="826">
        <v>0.5</v>
      </c>
      <c r="U308" s="828">
        <v>1</v>
      </c>
    </row>
    <row r="309" spans="1:21" ht="14.45" customHeight="1" x14ac:dyDescent="0.2">
      <c r="A309" s="821">
        <v>31</v>
      </c>
      <c r="B309" s="822" t="s">
        <v>1360</v>
      </c>
      <c r="C309" s="822" t="s">
        <v>1366</v>
      </c>
      <c r="D309" s="823" t="s">
        <v>2116</v>
      </c>
      <c r="E309" s="824" t="s">
        <v>1379</v>
      </c>
      <c r="F309" s="822" t="s">
        <v>1361</v>
      </c>
      <c r="G309" s="822" t="s">
        <v>1761</v>
      </c>
      <c r="H309" s="822" t="s">
        <v>329</v>
      </c>
      <c r="I309" s="822" t="s">
        <v>1896</v>
      </c>
      <c r="J309" s="822" t="s">
        <v>1846</v>
      </c>
      <c r="K309" s="822" t="s">
        <v>1897</v>
      </c>
      <c r="L309" s="825">
        <v>100.17</v>
      </c>
      <c r="M309" s="825">
        <v>100.17</v>
      </c>
      <c r="N309" s="822">
        <v>1</v>
      </c>
      <c r="O309" s="826">
        <v>1</v>
      </c>
      <c r="P309" s="825">
        <v>100.17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31</v>
      </c>
      <c r="B310" s="822" t="s">
        <v>1360</v>
      </c>
      <c r="C310" s="822" t="s">
        <v>1366</v>
      </c>
      <c r="D310" s="823" t="s">
        <v>2116</v>
      </c>
      <c r="E310" s="824" t="s">
        <v>1379</v>
      </c>
      <c r="F310" s="822" t="s">
        <v>1361</v>
      </c>
      <c r="G310" s="822" t="s">
        <v>1761</v>
      </c>
      <c r="H310" s="822" t="s">
        <v>329</v>
      </c>
      <c r="I310" s="822" t="s">
        <v>1898</v>
      </c>
      <c r="J310" s="822" t="s">
        <v>1899</v>
      </c>
      <c r="K310" s="822" t="s">
        <v>1900</v>
      </c>
      <c r="L310" s="825">
        <v>33.4</v>
      </c>
      <c r="M310" s="825">
        <v>66.8</v>
      </c>
      <c r="N310" s="822">
        <v>2</v>
      </c>
      <c r="O310" s="826">
        <v>0.5</v>
      </c>
      <c r="P310" s="825">
        <v>66.8</v>
      </c>
      <c r="Q310" s="827">
        <v>1</v>
      </c>
      <c r="R310" s="822">
        <v>2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31</v>
      </c>
      <c r="B311" s="822" t="s">
        <v>1360</v>
      </c>
      <c r="C311" s="822" t="s">
        <v>1366</v>
      </c>
      <c r="D311" s="823" t="s">
        <v>2116</v>
      </c>
      <c r="E311" s="824" t="s">
        <v>1379</v>
      </c>
      <c r="F311" s="822" t="s">
        <v>1361</v>
      </c>
      <c r="G311" s="822" t="s">
        <v>1501</v>
      </c>
      <c r="H311" s="822" t="s">
        <v>329</v>
      </c>
      <c r="I311" s="822" t="s">
        <v>1765</v>
      </c>
      <c r="J311" s="822" t="s">
        <v>1766</v>
      </c>
      <c r="K311" s="822" t="s">
        <v>1767</v>
      </c>
      <c r="L311" s="825">
        <v>311.02</v>
      </c>
      <c r="M311" s="825">
        <v>311.02</v>
      </c>
      <c r="N311" s="822">
        <v>1</v>
      </c>
      <c r="O311" s="826">
        <v>1</v>
      </c>
      <c r="P311" s="825">
        <v>311.02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31</v>
      </c>
      <c r="B312" s="822" t="s">
        <v>1360</v>
      </c>
      <c r="C312" s="822" t="s">
        <v>1366</v>
      </c>
      <c r="D312" s="823" t="s">
        <v>2116</v>
      </c>
      <c r="E312" s="824" t="s">
        <v>1379</v>
      </c>
      <c r="F312" s="822" t="s">
        <v>1361</v>
      </c>
      <c r="G312" s="822" t="s">
        <v>1393</v>
      </c>
      <c r="H312" s="822" t="s">
        <v>606</v>
      </c>
      <c r="I312" s="822" t="s">
        <v>1770</v>
      </c>
      <c r="J312" s="822" t="s">
        <v>1395</v>
      </c>
      <c r="K312" s="822" t="s">
        <v>1771</v>
      </c>
      <c r="L312" s="825">
        <v>50.32</v>
      </c>
      <c r="M312" s="825">
        <v>352.24</v>
      </c>
      <c r="N312" s="822">
        <v>7</v>
      </c>
      <c r="O312" s="826">
        <v>3</v>
      </c>
      <c r="P312" s="825">
        <v>352.24</v>
      </c>
      <c r="Q312" s="827">
        <v>1</v>
      </c>
      <c r="R312" s="822">
        <v>7</v>
      </c>
      <c r="S312" s="827">
        <v>1</v>
      </c>
      <c r="T312" s="826">
        <v>3</v>
      </c>
      <c r="U312" s="828">
        <v>1</v>
      </c>
    </row>
    <row r="313" spans="1:21" ht="14.45" customHeight="1" x14ac:dyDescent="0.2">
      <c r="A313" s="821">
        <v>31</v>
      </c>
      <c r="B313" s="822" t="s">
        <v>1360</v>
      </c>
      <c r="C313" s="822" t="s">
        <v>1366</v>
      </c>
      <c r="D313" s="823" t="s">
        <v>2116</v>
      </c>
      <c r="E313" s="824" t="s">
        <v>1379</v>
      </c>
      <c r="F313" s="822" t="s">
        <v>1361</v>
      </c>
      <c r="G313" s="822" t="s">
        <v>1393</v>
      </c>
      <c r="H313" s="822" t="s">
        <v>329</v>
      </c>
      <c r="I313" s="822" t="s">
        <v>1720</v>
      </c>
      <c r="J313" s="822" t="s">
        <v>1395</v>
      </c>
      <c r="K313" s="822" t="s">
        <v>1721</v>
      </c>
      <c r="L313" s="825">
        <v>33.31</v>
      </c>
      <c r="M313" s="825">
        <v>33.31</v>
      </c>
      <c r="N313" s="822">
        <v>1</v>
      </c>
      <c r="O313" s="826">
        <v>0.5</v>
      </c>
      <c r="P313" s="825">
        <v>33.31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31</v>
      </c>
      <c r="B314" s="822" t="s">
        <v>1360</v>
      </c>
      <c r="C314" s="822" t="s">
        <v>1366</v>
      </c>
      <c r="D314" s="823" t="s">
        <v>2116</v>
      </c>
      <c r="E314" s="824" t="s">
        <v>1379</v>
      </c>
      <c r="F314" s="822" t="s">
        <v>1361</v>
      </c>
      <c r="G314" s="822" t="s">
        <v>1393</v>
      </c>
      <c r="H314" s="822" t="s">
        <v>329</v>
      </c>
      <c r="I314" s="822" t="s">
        <v>1516</v>
      </c>
      <c r="J314" s="822" t="s">
        <v>1395</v>
      </c>
      <c r="K314" s="822" t="s">
        <v>1517</v>
      </c>
      <c r="L314" s="825">
        <v>99.94</v>
      </c>
      <c r="M314" s="825">
        <v>2698.3800000000006</v>
      </c>
      <c r="N314" s="822">
        <v>27</v>
      </c>
      <c r="O314" s="826">
        <v>13.5</v>
      </c>
      <c r="P314" s="825">
        <v>1698.9800000000005</v>
      </c>
      <c r="Q314" s="827">
        <v>0.62962962962962965</v>
      </c>
      <c r="R314" s="822">
        <v>17</v>
      </c>
      <c r="S314" s="827">
        <v>0.62962962962962965</v>
      </c>
      <c r="T314" s="826">
        <v>8.5</v>
      </c>
      <c r="U314" s="828">
        <v>0.62962962962962965</v>
      </c>
    </row>
    <row r="315" spans="1:21" ht="14.45" customHeight="1" x14ac:dyDescent="0.2">
      <c r="A315" s="821">
        <v>31</v>
      </c>
      <c r="B315" s="822" t="s">
        <v>1360</v>
      </c>
      <c r="C315" s="822" t="s">
        <v>1366</v>
      </c>
      <c r="D315" s="823" t="s">
        <v>2116</v>
      </c>
      <c r="E315" s="824" t="s">
        <v>1379</v>
      </c>
      <c r="F315" s="822" t="s">
        <v>1361</v>
      </c>
      <c r="G315" s="822" t="s">
        <v>1393</v>
      </c>
      <c r="H315" s="822" t="s">
        <v>329</v>
      </c>
      <c r="I315" s="822" t="s">
        <v>1518</v>
      </c>
      <c r="J315" s="822" t="s">
        <v>1519</v>
      </c>
      <c r="K315" s="822" t="s">
        <v>1520</v>
      </c>
      <c r="L315" s="825">
        <v>50.32</v>
      </c>
      <c r="M315" s="825">
        <v>201.28</v>
      </c>
      <c r="N315" s="822">
        <v>4</v>
      </c>
      <c r="O315" s="826">
        <v>3</v>
      </c>
      <c r="P315" s="825">
        <v>100.64</v>
      </c>
      <c r="Q315" s="827">
        <v>0.5</v>
      </c>
      <c r="R315" s="822">
        <v>2</v>
      </c>
      <c r="S315" s="827">
        <v>0.5</v>
      </c>
      <c r="T315" s="826">
        <v>1.5</v>
      </c>
      <c r="U315" s="828">
        <v>0.5</v>
      </c>
    </row>
    <row r="316" spans="1:21" ht="14.45" customHeight="1" x14ac:dyDescent="0.2">
      <c r="A316" s="821">
        <v>31</v>
      </c>
      <c r="B316" s="822" t="s">
        <v>1360</v>
      </c>
      <c r="C316" s="822" t="s">
        <v>1366</v>
      </c>
      <c r="D316" s="823" t="s">
        <v>2116</v>
      </c>
      <c r="E316" s="824" t="s">
        <v>1379</v>
      </c>
      <c r="F316" s="822" t="s">
        <v>1361</v>
      </c>
      <c r="G316" s="822" t="s">
        <v>1393</v>
      </c>
      <c r="H316" s="822" t="s">
        <v>329</v>
      </c>
      <c r="I316" s="822" t="s">
        <v>1521</v>
      </c>
      <c r="J316" s="822" t="s">
        <v>1395</v>
      </c>
      <c r="K316" s="822" t="s">
        <v>1522</v>
      </c>
      <c r="L316" s="825">
        <v>66.63</v>
      </c>
      <c r="M316" s="825">
        <v>466.40999999999997</v>
      </c>
      <c r="N316" s="822">
        <v>7</v>
      </c>
      <c r="O316" s="826">
        <v>4</v>
      </c>
      <c r="P316" s="825">
        <v>399.78</v>
      </c>
      <c r="Q316" s="827">
        <v>0.8571428571428571</v>
      </c>
      <c r="R316" s="822">
        <v>6</v>
      </c>
      <c r="S316" s="827">
        <v>0.8571428571428571</v>
      </c>
      <c r="T316" s="826">
        <v>3.5</v>
      </c>
      <c r="U316" s="828">
        <v>0.875</v>
      </c>
    </row>
    <row r="317" spans="1:21" ht="14.45" customHeight="1" x14ac:dyDescent="0.2">
      <c r="A317" s="821">
        <v>31</v>
      </c>
      <c r="B317" s="822" t="s">
        <v>1360</v>
      </c>
      <c r="C317" s="822" t="s">
        <v>1366</v>
      </c>
      <c r="D317" s="823" t="s">
        <v>2116</v>
      </c>
      <c r="E317" s="824" t="s">
        <v>1379</v>
      </c>
      <c r="F317" s="822" t="s">
        <v>1361</v>
      </c>
      <c r="G317" s="822" t="s">
        <v>1393</v>
      </c>
      <c r="H317" s="822" t="s">
        <v>329</v>
      </c>
      <c r="I317" s="822" t="s">
        <v>1523</v>
      </c>
      <c r="J317" s="822" t="s">
        <v>1519</v>
      </c>
      <c r="K317" s="822" t="s">
        <v>1524</v>
      </c>
      <c r="L317" s="825">
        <v>33.549999999999997</v>
      </c>
      <c r="M317" s="825">
        <v>268.39999999999998</v>
      </c>
      <c r="N317" s="822">
        <v>8</v>
      </c>
      <c r="O317" s="826">
        <v>4.5</v>
      </c>
      <c r="P317" s="825">
        <v>167.75</v>
      </c>
      <c r="Q317" s="827">
        <v>0.625</v>
      </c>
      <c r="R317" s="822">
        <v>5</v>
      </c>
      <c r="S317" s="827">
        <v>0.625</v>
      </c>
      <c r="T317" s="826">
        <v>3</v>
      </c>
      <c r="U317" s="828">
        <v>0.66666666666666663</v>
      </c>
    </row>
    <row r="318" spans="1:21" ht="14.45" customHeight="1" x14ac:dyDescent="0.2">
      <c r="A318" s="821">
        <v>31</v>
      </c>
      <c r="B318" s="822" t="s">
        <v>1360</v>
      </c>
      <c r="C318" s="822" t="s">
        <v>1366</v>
      </c>
      <c r="D318" s="823" t="s">
        <v>2116</v>
      </c>
      <c r="E318" s="824" t="s">
        <v>1379</v>
      </c>
      <c r="F318" s="822" t="s">
        <v>1361</v>
      </c>
      <c r="G318" s="822" t="s">
        <v>1529</v>
      </c>
      <c r="H318" s="822" t="s">
        <v>606</v>
      </c>
      <c r="I318" s="822" t="s">
        <v>1530</v>
      </c>
      <c r="J318" s="822" t="s">
        <v>934</v>
      </c>
      <c r="K318" s="822" t="s">
        <v>1531</v>
      </c>
      <c r="L318" s="825">
        <v>154.36000000000001</v>
      </c>
      <c r="M318" s="825">
        <v>463.08000000000004</v>
      </c>
      <c r="N318" s="822">
        <v>3</v>
      </c>
      <c r="O318" s="826">
        <v>2.5</v>
      </c>
      <c r="P318" s="825">
        <v>308.72000000000003</v>
      </c>
      <c r="Q318" s="827">
        <v>0.66666666666666663</v>
      </c>
      <c r="R318" s="822">
        <v>2</v>
      </c>
      <c r="S318" s="827">
        <v>0.66666666666666663</v>
      </c>
      <c r="T318" s="826">
        <v>1.5</v>
      </c>
      <c r="U318" s="828">
        <v>0.6</v>
      </c>
    </row>
    <row r="319" spans="1:21" ht="14.45" customHeight="1" x14ac:dyDescent="0.2">
      <c r="A319" s="821">
        <v>31</v>
      </c>
      <c r="B319" s="822" t="s">
        <v>1360</v>
      </c>
      <c r="C319" s="822" t="s">
        <v>1366</v>
      </c>
      <c r="D319" s="823" t="s">
        <v>2116</v>
      </c>
      <c r="E319" s="824" t="s">
        <v>1379</v>
      </c>
      <c r="F319" s="822" t="s">
        <v>1361</v>
      </c>
      <c r="G319" s="822" t="s">
        <v>1537</v>
      </c>
      <c r="H319" s="822" t="s">
        <v>329</v>
      </c>
      <c r="I319" s="822" t="s">
        <v>1538</v>
      </c>
      <c r="J319" s="822" t="s">
        <v>1539</v>
      </c>
      <c r="K319" s="822" t="s">
        <v>1540</v>
      </c>
      <c r="L319" s="825">
        <v>0</v>
      </c>
      <c r="M319" s="825">
        <v>0</v>
      </c>
      <c r="N319" s="822">
        <v>2</v>
      </c>
      <c r="O319" s="826">
        <v>2</v>
      </c>
      <c r="P319" s="825">
        <v>0</v>
      </c>
      <c r="Q319" s="827"/>
      <c r="R319" s="822">
        <v>2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31</v>
      </c>
      <c r="B320" s="822" t="s">
        <v>1360</v>
      </c>
      <c r="C320" s="822" t="s">
        <v>1366</v>
      </c>
      <c r="D320" s="823" t="s">
        <v>2116</v>
      </c>
      <c r="E320" s="824" t="s">
        <v>1379</v>
      </c>
      <c r="F320" s="822" t="s">
        <v>1361</v>
      </c>
      <c r="G320" s="822" t="s">
        <v>1544</v>
      </c>
      <c r="H320" s="822" t="s">
        <v>329</v>
      </c>
      <c r="I320" s="822" t="s">
        <v>1901</v>
      </c>
      <c r="J320" s="822" t="s">
        <v>805</v>
      </c>
      <c r="K320" s="822" t="s">
        <v>806</v>
      </c>
      <c r="L320" s="825">
        <v>121.92</v>
      </c>
      <c r="M320" s="825">
        <v>121.92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31</v>
      </c>
      <c r="B321" s="822" t="s">
        <v>1360</v>
      </c>
      <c r="C321" s="822" t="s">
        <v>1366</v>
      </c>
      <c r="D321" s="823" t="s">
        <v>2116</v>
      </c>
      <c r="E321" s="824" t="s">
        <v>1379</v>
      </c>
      <c r="F321" s="822" t="s">
        <v>1361</v>
      </c>
      <c r="G321" s="822" t="s">
        <v>1546</v>
      </c>
      <c r="H321" s="822" t="s">
        <v>329</v>
      </c>
      <c r="I321" s="822" t="s">
        <v>1547</v>
      </c>
      <c r="J321" s="822" t="s">
        <v>860</v>
      </c>
      <c r="K321" s="822" t="s">
        <v>861</v>
      </c>
      <c r="L321" s="825">
        <v>66.61</v>
      </c>
      <c r="M321" s="825">
        <v>66.61</v>
      </c>
      <c r="N321" s="822">
        <v>1</v>
      </c>
      <c r="O321" s="826">
        <v>1</v>
      </c>
      <c r="P321" s="825">
        <v>66.61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31</v>
      </c>
      <c r="B322" s="822" t="s">
        <v>1360</v>
      </c>
      <c r="C322" s="822" t="s">
        <v>1366</v>
      </c>
      <c r="D322" s="823" t="s">
        <v>2116</v>
      </c>
      <c r="E322" s="824" t="s">
        <v>1379</v>
      </c>
      <c r="F322" s="822" t="s">
        <v>1363</v>
      </c>
      <c r="G322" s="822" t="s">
        <v>1548</v>
      </c>
      <c r="H322" s="822" t="s">
        <v>329</v>
      </c>
      <c r="I322" s="822" t="s">
        <v>1902</v>
      </c>
      <c r="J322" s="822" t="s">
        <v>1903</v>
      </c>
      <c r="K322" s="822" t="s">
        <v>1904</v>
      </c>
      <c r="L322" s="825">
        <v>0</v>
      </c>
      <c r="M322" s="825">
        <v>0</v>
      </c>
      <c r="N322" s="822">
        <v>1</v>
      </c>
      <c r="O322" s="826">
        <v>1</v>
      </c>
      <c r="P322" s="825"/>
      <c r="Q322" s="827"/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31</v>
      </c>
      <c r="B323" s="822" t="s">
        <v>1360</v>
      </c>
      <c r="C323" s="822" t="s">
        <v>1366</v>
      </c>
      <c r="D323" s="823" t="s">
        <v>2116</v>
      </c>
      <c r="E323" s="824" t="s">
        <v>1379</v>
      </c>
      <c r="F323" s="822" t="s">
        <v>1363</v>
      </c>
      <c r="G323" s="822" t="s">
        <v>1554</v>
      </c>
      <c r="H323" s="822" t="s">
        <v>329</v>
      </c>
      <c r="I323" s="822" t="s">
        <v>1555</v>
      </c>
      <c r="J323" s="822" t="s">
        <v>1556</v>
      </c>
      <c r="K323" s="822" t="s">
        <v>1557</v>
      </c>
      <c r="L323" s="825">
        <v>37.25</v>
      </c>
      <c r="M323" s="825">
        <v>6705</v>
      </c>
      <c r="N323" s="822">
        <v>180</v>
      </c>
      <c r="O323" s="826">
        <v>90</v>
      </c>
      <c r="P323" s="825">
        <v>6630.5</v>
      </c>
      <c r="Q323" s="827">
        <v>0.98888888888888893</v>
      </c>
      <c r="R323" s="822">
        <v>178</v>
      </c>
      <c r="S323" s="827">
        <v>0.98888888888888893</v>
      </c>
      <c r="T323" s="826">
        <v>89</v>
      </c>
      <c r="U323" s="828">
        <v>0.98888888888888893</v>
      </c>
    </row>
    <row r="324" spans="1:21" ht="14.45" customHeight="1" x14ac:dyDescent="0.2">
      <c r="A324" s="821">
        <v>31</v>
      </c>
      <c r="B324" s="822" t="s">
        <v>1360</v>
      </c>
      <c r="C324" s="822" t="s">
        <v>1366</v>
      </c>
      <c r="D324" s="823" t="s">
        <v>2116</v>
      </c>
      <c r="E324" s="824" t="s">
        <v>1379</v>
      </c>
      <c r="F324" s="822" t="s">
        <v>1363</v>
      </c>
      <c r="G324" s="822" t="s">
        <v>1554</v>
      </c>
      <c r="H324" s="822" t="s">
        <v>329</v>
      </c>
      <c r="I324" s="822" t="s">
        <v>1558</v>
      </c>
      <c r="J324" s="822" t="s">
        <v>1556</v>
      </c>
      <c r="K324" s="822" t="s">
        <v>1559</v>
      </c>
      <c r="L324" s="825">
        <v>32.86</v>
      </c>
      <c r="M324" s="825">
        <v>32.86</v>
      </c>
      <c r="N324" s="822">
        <v>1</v>
      </c>
      <c r="O324" s="826">
        <v>1</v>
      </c>
      <c r="P324" s="825">
        <v>32.86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31</v>
      </c>
      <c r="B325" s="822" t="s">
        <v>1360</v>
      </c>
      <c r="C325" s="822" t="s">
        <v>1366</v>
      </c>
      <c r="D325" s="823" t="s">
        <v>2116</v>
      </c>
      <c r="E325" s="824" t="s">
        <v>1379</v>
      </c>
      <c r="F325" s="822" t="s">
        <v>1363</v>
      </c>
      <c r="G325" s="822" t="s">
        <v>1434</v>
      </c>
      <c r="H325" s="822" t="s">
        <v>329</v>
      </c>
      <c r="I325" s="822" t="s">
        <v>1567</v>
      </c>
      <c r="J325" s="822" t="s">
        <v>1568</v>
      </c>
      <c r="K325" s="822" t="s">
        <v>1569</v>
      </c>
      <c r="L325" s="825">
        <v>492.19</v>
      </c>
      <c r="M325" s="825">
        <v>2460.9499999999998</v>
      </c>
      <c r="N325" s="822">
        <v>5</v>
      </c>
      <c r="O325" s="826">
        <v>5</v>
      </c>
      <c r="P325" s="825">
        <v>2460.9499999999998</v>
      </c>
      <c r="Q325" s="827">
        <v>1</v>
      </c>
      <c r="R325" s="822">
        <v>5</v>
      </c>
      <c r="S325" s="827">
        <v>1</v>
      </c>
      <c r="T325" s="826">
        <v>5</v>
      </c>
      <c r="U325" s="828">
        <v>1</v>
      </c>
    </row>
    <row r="326" spans="1:21" ht="14.45" customHeight="1" x14ac:dyDescent="0.2">
      <c r="A326" s="821">
        <v>31</v>
      </c>
      <c r="B326" s="822" t="s">
        <v>1360</v>
      </c>
      <c r="C326" s="822" t="s">
        <v>1366</v>
      </c>
      <c r="D326" s="823" t="s">
        <v>2116</v>
      </c>
      <c r="E326" s="824" t="s">
        <v>1379</v>
      </c>
      <c r="F326" s="822" t="s">
        <v>1363</v>
      </c>
      <c r="G326" s="822" t="s">
        <v>1434</v>
      </c>
      <c r="H326" s="822" t="s">
        <v>329</v>
      </c>
      <c r="I326" s="822" t="s">
        <v>1570</v>
      </c>
      <c r="J326" s="822" t="s">
        <v>1571</v>
      </c>
      <c r="K326" s="822" t="s">
        <v>1572</v>
      </c>
      <c r="L326" s="825">
        <v>971.25</v>
      </c>
      <c r="M326" s="825">
        <v>7770</v>
      </c>
      <c r="N326" s="822">
        <v>8</v>
      </c>
      <c r="O326" s="826">
        <v>8</v>
      </c>
      <c r="P326" s="825">
        <v>7770</v>
      </c>
      <c r="Q326" s="827">
        <v>1</v>
      </c>
      <c r="R326" s="822">
        <v>8</v>
      </c>
      <c r="S326" s="827">
        <v>1</v>
      </c>
      <c r="T326" s="826">
        <v>8</v>
      </c>
      <c r="U326" s="828">
        <v>1</v>
      </c>
    </row>
    <row r="327" spans="1:21" ht="14.45" customHeight="1" x14ac:dyDescent="0.2">
      <c r="A327" s="821">
        <v>31</v>
      </c>
      <c r="B327" s="822" t="s">
        <v>1360</v>
      </c>
      <c r="C327" s="822" t="s">
        <v>1366</v>
      </c>
      <c r="D327" s="823" t="s">
        <v>2116</v>
      </c>
      <c r="E327" s="824" t="s">
        <v>1379</v>
      </c>
      <c r="F327" s="822" t="s">
        <v>1363</v>
      </c>
      <c r="G327" s="822" t="s">
        <v>1434</v>
      </c>
      <c r="H327" s="822" t="s">
        <v>329</v>
      </c>
      <c r="I327" s="822" t="s">
        <v>1582</v>
      </c>
      <c r="J327" s="822" t="s">
        <v>1583</v>
      </c>
      <c r="K327" s="822" t="s">
        <v>1584</v>
      </c>
      <c r="L327" s="825">
        <v>245.42</v>
      </c>
      <c r="M327" s="825">
        <v>245.42</v>
      </c>
      <c r="N327" s="822">
        <v>1</v>
      </c>
      <c r="O327" s="826">
        <v>1</v>
      </c>
      <c r="P327" s="825">
        <v>245.42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31</v>
      </c>
      <c r="B328" s="822" t="s">
        <v>1360</v>
      </c>
      <c r="C328" s="822" t="s">
        <v>1366</v>
      </c>
      <c r="D328" s="823" t="s">
        <v>2116</v>
      </c>
      <c r="E328" s="824" t="s">
        <v>1379</v>
      </c>
      <c r="F328" s="822" t="s">
        <v>1363</v>
      </c>
      <c r="G328" s="822" t="s">
        <v>1434</v>
      </c>
      <c r="H328" s="822" t="s">
        <v>329</v>
      </c>
      <c r="I328" s="822" t="s">
        <v>1905</v>
      </c>
      <c r="J328" s="822" t="s">
        <v>1906</v>
      </c>
      <c r="K328" s="822" t="s">
        <v>1907</v>
      </c>
      <c r="L328" s="825">
        <v>336.5</v>
      </c>
      <c r="M328" s="825">
        <v>673</v>
      </c>
      <c r="N328" s="822">
        <v>2</v>
      </c>
      <c r="O328" s="826">
        <v>2</v>
      </c>
      <c r="P328" s="825">
        <v>673</v>
      </c>
      <c r="Q328" s="827">
        <v>1</v>
      </c>
      <c r="R328" s="822">
        <v>2</v>
      </c>
      <c r="S328" s="827">
        <v>1</v>
      </c>
      <c r="T328" s="826">
        <v>2</v>
      </c>
      <c r="U328" s="828">
        <v>1</v>
      </c>
    </row>
    <row r="329" spans="1:21" ht="14.45" customHeight="1" x14ac:dyDescent="0.2">
      <c r="A329" s="821">
        <v>31</v>
      </c>
      <c r="B329" s="822" t="s">
        <v>1360</v>
      </c>
      <c r="C329" s="822" t="s">
        <v>1366</v>
      </c>
      <c r="D329" s="823" t="s">
        <v>2116</v>
      </c>
      <c r="E329" s="824" t="s">
        <v>1379</v>
      </c>
      <c r="F329" s="822" t="s">
        <v>1363</v>
      </c>
      <c r="G329" s="822" t="s">
        <v>1434</v>
      </c>
      <c r="H329" s="822" t="s">
        <v>329</v>
      </c>
      <c r="I329" s="822" t="s">
        <v>1588</v>
      </c>
      <c r="J329" s="822" t="s">
        <v>1436</v>
      </c>
      <c r="K329" s="822" t="s">
        <v>1589</v>
      </c>
      <c r="L329" s="825">
        <v>60.23</v>
      </c>
      <c r="M329" s="825">
        <v>60.23</v>
      </c>
      <c r="N329" s="822">
        <v>1</v>
      </c>
      <c r="O329" s="826">
        <v>1</v>
      </c>
      <c r="P329" s="825">
        <v>60.23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31</v>
      </c>
      <c r="B330" s="822" t="s">
        <v>1360</v>
      </c>
      <c r="C330" s="822" t="s">
        <v>1366</v>
      </c>
      <c r="D330" s="823" t="s">
        <v>2116</v>
      </c>
      <c r="E330" s="824" t="s">
        <v>1379</v>
      </c>
      <c r="F330" s="822" t="s">
        <v>1363</v>
      </c>
      <c r="G330" s="822" t="s">
        <v>1434</v>
      </c>
      <c r="H330" s="822" t="s">
        <v>329</v>
      </c>
      <c r="I330" s="822" t="s">
        <v>1590</v>
      </c>
      <c r="J330" s="822" t="s">
        <v>1591</v>
      </c>
      <c r="K330" s="822" t="s">
        <v>1592</v>
      </c>
      <c r="L330" s="825">
        <v>749.8</v>
      </c>
      <c r="M330" s="825">
        <v>1499.6</v>
      </c>
      <c r="N330" s="822">
        <v>2</v>
      </c>
      <c r="O330" s="826">
        <v>2</v>
      </c>
      <c r="P330" s="825">
        <v>1499.6</v>
      </c>
      <c r="Q330" s="827">
        <v>1</v>
      </c>
      <c r="R330" s="822">
        <v>2</v>
      </c>
      <c r="S330" s="827">
        <v>1</v>
      </c>
      <c r="T330" s="826">
        <v>2</v>
      </c>
      <c r="U330" s="828">
        <v>1</v>
      </c>
    </row>
    <row r="331" spans="1:21" ht="14.45" customHeight="1" x14ac:dyDescent="0.2">
      <c r="A331" s="821">
        <v>31</v>
      </c>
      <c r="B331" s="822" t="s">
        <v>1360</v>
      </c>
      <c r="C331" s="822" t="s">
        <v>1366</v>
      </c>
      <c r="D331" s="823" t="s">
        <v>2116</v>
      </c>
      <c r="E331" s="824" t="s">
        <v>1379</v>
      </c>
      <c r="F331" s="822" t="s">
        <v>1363</v>
      </c>
      <c r="G331" s="822" t="s">
        <v>1434</v>
      </c>
      <c r="H331" s="822" t="s">
        <v>329</v>
      </c>
      <c r="I331" s="822" t="s">
        <v>1593</v>
      </c>
      <c r="J331" s="822" t="s">
        <v>1594</v>
      </c>
      <c r="K331" s="822" t="s">
        <v>1595</v>
      </c>
      <c r="L331" s="825">
        <v>600.29999999999995</v>
      </c>
      <c r="M331" s="825">
        <v>600.29999999999995</v>
      </c>
      <c r="N331" s="822">
        <v>1</v>
      </c>
      <c r="O331" s="826">
        <v>1</v>
      </c>
      <c r="P331" s="825">
        <v>600.29999999999995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31</v>
      </c>
      <c r="B332" s="822" t="s">
        <v>1360</v>
      </c>
      <c r="C332" s="822" t="s">
        <v>1366</v>
      </c>
      <c r="D332" s="823" t="s">
        <v>2116</v>
      </c>
      <c r="E332" s="824" t="s">
        <v>1379</v>
      </c>
      <c r="F332" s="822" t="s">
        <v>1363</v>
      </c>
      <c r="G332" s="822" t="s">
        <v>1434</v>
      </c>
      <c r="H332" s="822" t="s">
        <v>329</v>
      </c>
      <c r="I332" s="822" t="s">
        <v>1596</v>
      </c>
      <c r="J332" s="822" t="s">
        <v>1597</v>
      </c>
      <c r="K332" s="822" t="s">
        <v>1598</v>
      </c>
      <c r="L332" s="825">
        <v>199.5</v>
      </c>
      <c r="M332" s="825">
        <v>399</v>
      </c>
      <c r="N332" s="822">
        <v>2</v>
      </c>
      <c r="O332" s="826">
        <v>2</v>
      </c>
      <c r="P332" s="825">
        <v>399</v>
      </c>
      <c r="Q332" s="827">
        <v>1</v>
      </c>
      <c r="R332" s="822">
        <v>2</v>
      </c>
      <c r="S332" s="827">
        <v>1</v>
      </c>
      <c r="T332" s="826">
        <v>2</v>
      </c>
      <c r="U332" s="828">
        <v>1</v>
      </c>
    </row>
    <row r="333" spans="1:21" ht="14.45" customHeight="1" x14ac:dyDescent="0.2">
      <c r="A333" s="821">
        <v>31</v>
      </c>
      <c r="B333" s="822" t="s">
        <v>1360</v>
      </c>
      <c r="C333" s="822" t="s">
        <v>1366</v>
      </c>
      <c r="D333" s="823" t="s">
        <v>2116</v>
      </c>
      <c r="E333" s="824" t="s">
        <v>1379</v>
      </c>
      <c r="F333" s="822" t="s">
        <v>1363</v>
      </c>
      <c r="G333" s="822" t="s">
        <v>1434</v>
      </c>
      <c r="H333" s="822" t="s">
        <v>329</v>
      </c>
      <c r="I333" s="822" t="s">
        <v>1725</v>
      </c>
      <c r="J333" s="822" t="s">
        <v>1726</v>
      </c>
      <c r="K333" s="822" t="s">
        <v>1727</v>
      </c>
      <c r="L333" s="825">
        <v>849.85</v>
      </c>
      <c r="M333" s="825">
        <v>849.85</v>
      </c>
      <c r="N333" s="822">
        <v>1</v>
      </c>
      <c r="O333" s="826">
        <v>1</v>
      </c>
      <c r="P333" s="825">
        <v>849.85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31</v>
      </c>
      <c r="B334" s="822" t="s">
        <v>1360</v>
      </c>
      <c r="C334" s="822" t="s">
        <v>1366</v>
      </c>
      <c r="D334" s="823" t="s">
        <v>2116</v>
      </c>
      <c r="E334" s="824" t="s">
        <v>1379</v>
      </c>
      <c r="F334" s="822" t="s">
        <v>1363</v>
      </c>
      <c r="G334" s="822" t="s">
        <v>1434</v>
      </c>
      <c r="H334" s="822" t="s">
        <v>329</v>
      </c>
      <c r="I334" s="822" t="s">
        <v>1599</v>
      </c>
      <c r="J334" s="822" t="s">
        <v>1600</v>
      </c>
      <c r="K334" s="822" t="s">
        <v>1601</v>
      </c>
      <c r="L334" s="825">
        <v>320.25</v>
      </c>
      <c r="M334" s="825">
        <v>1281</v>
      </c>
      <c r="N334" s="822">
        <v>4</v>
      </c>
      <c r="O334" s="826">
        <v>4</v>
      </c>
      <c r="P334" s="825">
        <v>1281</v>
      </c>
      <c r="Q334" s="827">
        <v>1</v>
      </c>
      <c r="R334" s="822">
        <v>4</v>
      </c>
      <c r="S334" s="827">
        <v>1</v>
      </c>
      <c r="T334" s="826">
        <v>4</v>
      </c>
      <c r="U334" s="828">
        <v>1</v>
      </c>
    </row>
    <row r="335" spans="1:21" ht="14.45" customHeight="1" x14ac:dyDescent="0.2">
      <c r="A335" s="821">
        <v>31</v>
      </c>
      <c r="B335" s="822" t="s">
        <v>1360</v>
      </c>
      <c r="C335" s="822" t="s">
        <v>1366</v>
      </c>
      <c r="D335" s="823" t="s">
        <v>2116</v>
      </c>
      <c r="E335" s="824" t="s">
        <v>1379</v>
      </c>
      <c r="F335" s="822" t="s">
        <v>1363</v>
      </c>
      <c r="G335" s="822" t="s">
        <v>1434</v>
      </c>
      <c r="H335" s="822" t="s">
        <v>329</v>
      </c>
      <c r="I335" s="822" t="s">
        <v>1661</v>
      </c>
      <c r="J335" s="822" t="s">
        <v>1662</v>
      </c>
      <c r="K335" s="822" t="s">
        <v>1663</v>
      </c>
      <c r="L335" s="825">
        <v>349.13</v>
      </c>
      <c r="M335" s="825">
        <v>349.13</v>
      </c>
      <c r="N335" s="822">
        <v>1</v>
      </c>
      <c r="O335" s="826">
        <v>1</v>
      </c>
      <c r="P335" s="825">
        <v>349.13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31</v>
      </c>
      <c r="B336" s="822" t="s">
        <v>1360</v>
      </c>
      <c r="C336" s="822" t="s">
        <v>1366</v>
      </c>
      <c r="D336" s="823" t="s">
        <v>2116</v>
      </c>
      <c r="E336" s="824" t="s">
        <v>1379</v>
      </c>
      <c r="F336" s="822" t="s">
        <v>1363</v>
      </c>
      <c r="G336" s="822" t="s">
        <v>1434</v>
      </c>
      <c r="H336" s="822" t="s">
        <v>329</v>
      </c>
      <c r="I336" s="822" t="s">
        <v>1605</v>
      </c>
      <c r="J336" s="822" t="s">
        <v>1606</v>
      </c>
      <c r="K336" s="822" t="s">
        <v>1607</v>
      </c>
      <c r="L336" s="825">
        <v>249.55</v>
      </c>
      <c r="M336" s="825">
        <v>249.55</v>
      </c>
      <c r="N336" s="822">
        <v>1</v>
      </c>
      <c r="O336" s="826">
        <v>1</v>
      </c>
      <c r="P336" s="825">
        <v>249.55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31</v>
      </c>
      <c r="B337" s="822" t="s">
        <v>1360</v>
      </c>
      <c r="C337" s="822" t="s">
        <v>1366</v>
      </c>
      <c r="D337" s="823" t="s">
        <v>2116</v>
      </c>
      <c r="E337" s="824" t="s">
        <v>1379</v>
      </c>
      <c r="F337" s="822" t="s">
        <v>1363</v>
      </c>
      <c r="G337" s="822" t="s">
        <v>1434</v>
      </c>
      <c r="H337" s="822" t="s">
        <v>329</v>
      </c>
      <c r="I337" s="822" t="s">
        <v>1908</v>
      </c>
      <c r="J337" s="822" t="s">
        <v>1909</v>
      </c>
      <c r="K337" s="822" t="s">
        <v>1910</v>
      </c>
      <c r="L337" s="825">
        <v>257.5</v>
      </c>
      <c r="M337" s="825">
        <v>257.5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31</v>
      </c>
      <c r="B338" s="822" t="s">
        <v>1360</v>
      </c>
      <c r="C338" s="822" t="s">
        <v>1366</v>
      </c>
      <c r="D338" s="823" t="s">
        <v>2116</v>
      </c>
      <c r="E338" s="824" t="s">
        <v>1379</v>
      </c>
      <c r="F338" s="822" t="s">
        <v>1363</v>
      </c>
      <c r="G338" s="822" t="s">
        <v>1434</v>
      </c>
      <c r="H338" s="822" t="s">
        <v>329</v>
      </c>
      <c r="I338" s="822" t="s">
        <v>1911</v>
      </c>
      <c r="J338" s="822" t="s">
        <v>1912</v>
      </c>
      <c r="K338" s="822" t="s">
        <v>1913</v>
      </c>
      <c r="L338" s="825">
        <v>349.6</v>
      </c>
      <c r="M338" s="825">
        <v>349.6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31</v>
      </c>
      <c r="B339" s="822" t="s">
        <v>1360</v>
      </c>
      <c r="C339" s="822" t="s">
        <v>1366</v>
      </c>
      <c r="D339" s="823" t="s">
        <v>2116</v>
      </c>
      <c r="E339" s="824" t="s">
        <v>1379</v>
      </c>
      <c r="F339" s="822" t="s">
        <v>1363</v>
      </c>
      <c r="G339" s="822" t="s">
        <v>1434</v>
      </c>
      <c r="H339" s="822" t="s">
        <v>329</v>
      </c>
      <c r="I339" s="822" t="s">
        <v>1625</v>
      </c>
      <c r="J339" s="822" t="s">
        <v>1626</v>
      </c>
      <c r="K339" s="822" t="s">
        <v>1627</v>
      </c>
      <c r="L339" s="825">
        <v>695.62</v>
      </c>
      <c r="M339" s="825">
        <v>695.62</v>
      </c>
      <c r="N339" s="822">
        <v>1</v>
      </c>
      <c r="O339" s="826">
        <v>1</v>
      </c>
      <c r="P339" s="825">
        <v>695.62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31</v>
      </c>
      <c r="B340" s="822" t="s">
        <v>1360</v>
      </c>
      <c r="C340" s="822" t="s">
        <v>1366</v>
      </c>
      <c r="D340" s="823" t="s">
        <v>2116</v>
      </c>
      <c r="E340" s="824" t="s">
        <v>1379</v>
      </c>
      <c r="F340" s="822" t="s">
        <v>1363</v>
      </c>
      <c r="G340" s="822" t="s">
        <v>1634</v>
      </c>
      <c r="H340" s="822" t="s">
        <v>329</v>
      </c>
      <c r="I340" s="822" t="s">
        <v>1638</v>
      </c>
      <c r="J340" s="822" t="s">
        <v>1639</v>
      </c>
      <c r="K340" s="822" t="s">
        <v>1640</v>
      </c>
      <c r="L340" s="825">
        <v>399.63</v>
      </c>
      <c r="M340" s="825">
        <v>4795.5600000000004</v>
      </c>
      <c r="N340" s="822">
        <v>12</v>
      </c>
      <c r="O340" s="826">
        <v>12</v>
      </c>
      <c r="P340" s="825">
        <v>4395.93</v>
      </c>
      <c r="Q340" s="827">
        <v>0.91666666666666663</v>
      </c>
      <c r="R340" s="822">
        <v>11</v>
      </c>
      <c r="S340" s="827">
        <v>0.91666666666666663</v>
      </c>
      <c r="T340" s="826">
        <v>11</v>
      </c>
      <c r="U340" s="828">
        <v>0.91666666666666663</v>
      </c>
    </row>
    <row r="341" spans="1:21" ht="14.45" customHeight="1" x14ac:dyDescent="0.2">
      <c r="A341" s="821">
        <v>31</v>
      </c>
      <c r="B341" s="822" t="s">
        <v>1360</v>
      </c>
      <c r="C341" s="822" t="s">
        <v>1366</v>
      </c>
      <c r="D341" s="823" t="s">
        <v>2116</v>
      </c>
      <c r="E341" s="824" t="s">
        <v>1379</v>
      </c>
      <c r="F341" s="822" t="s">
        <v>1363</v>
      </c>
      <c r="G341" s="822" t="s">
        <v>1634</v>
      </c>
      <c r="H341" s="822" t="s">
        <v>329</v>
      </c>
      <c r="I341" s="822" t="s">
        <v>1641</v>
      </c>
      <c r="J341" s="822" t="s">
        <v>1642</v>
      </c>
      <c r="K341" s="822" t="s">
        <v>1643</v>
      </c>
      <c r="L341" s="825">
        <v>249.55</v>
      </c>
      <c r="M341" s="825">
        <v>3244.15</v>
      </c>
      <c r="N341" s="822">
        <v>13</v>
      </c>
      <c r="O341" s="826">
        <v>7</v>
      </c>
      <c r="P341" s="825">
        <v>3244.15</v>
      </c>
      <c r="Q341" s="827">
        <v>1</v>
      </c>
      <c r="R341" s="822">
        <v>13</v>
      </c>
      <c r="S341" s="827">
        <v>1</v>
      </c>
      <c r="T341" s="826">
        <v>7</v>
      </c>
      <c r="U341" s="828">
        <v>1</v>
      </c>
    </row>
    <row r="342" spans="1:21" ht="14.45" customHeight="1" x14ac:dyDescent="0.2">
      <c r="A342" s="821">
        <v>31</v>
      </c>
      <c r="B342" s="822" t="s">
        <v>1360</v>
      </c>
      <c r="C342" s="822" t="s">
        <v>1366</v>
      </c>
      <c r="D342" s="823" t="s">
        <v>2116</v>
      </c>
      <c r="E342" s="824" t="s">
        <v>1380</v>
      </c>
      <c r="F342" s="822" t="s">
        <v>1361</v>
      </c>
      <c r="G342" s="822" t="s">
        <v>1391</v>
      </c>
      <c r="H342" s="822" t="s">
        <v>606</v>
      </c>
      <c r="I342" s="822" t="s">
        <v>1159</v>
      </c>
      <c r="J342" s="822" t="s">
        <v>717</v>
      </c>
      <c r="K342" s="822" t="s">
        <v>1160</v>
      </c>
      <c r="L342" s="825">
        <v>736.33</v>
      </c>
      <c r="M342" s="825">
        <v>2208.9900000000002</v>
      </c>
      <c r="N342" s="822">
        <v>3</v>
      </c>
      <c r="O342" s="826">
        <v>0.5</v>
      </c>
      <c r="P342" s="825">
        <v>2208.9900000000002</v>
      </c>
      <c r="Q342" s="827">
        <v>1</v>
      </c>
      <c r="R342" s="822">
        <v>3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31</v>
      </c>
      <c r="B343" s="822" t="s">
        <v>1360</v>
      </c>
      <c r="C343" s="822" t="s">
        <v>1366</v>
      </c>
      <c r="D343" s="823" t="s">
        <v>2116</v>
      </c>
      <c r="E343" s="824" t="s">
        <v>1380</v>
      </c>
      <c r="F343" s="822" t="s">
        <v>1361</v>
      </c>
      <c r="G343" s="822" t="s">
        <v>1392</v>
      </c>
      <c r="H343" s="822" t="s">
        <v>606</v>
      </c>
      <c r="I343" s="822" t="s">
        <v>1277</v>
      </c>
      <c r="J343" s="822" t="s">
        <v>830</v>
      </c>
      <c r="K343" s="822" t="s">
        <v>831</v>
      </c>
      <c r="L343" s="825">
        <v>0</v>
      </c>
      <c r="M343" s="825">
        <v>0</v>
      </c>
      <c r="N343" s="822">
        <v>2</v>
      </c>
      <c r="O343" s="826">
        <v>0.5</v>
      </c>
      <c r="P343" s="825">
        <v>0</v>
      </c>
      <c r="Q343" s="827"/>
      <c r="R343" s="822">
        <v>2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31</v>
      </c>
      <c r="B344" s="822" t="s">
        <v>1360</v>
      </c>
      <c r="C344" s="822" t="s">
        <v>1366</v>
      </c>
      <c r="D344" s="823" t="s">
        <v>2116</v>
      </c>
      <c r="E344" s="824" t="s">
        <v>1383</v>
      </c>
      <c r="F344" s="822" t="s">
        <v>1361</v>
      </c>
      <c r="G344" s="822" t="s">
        <v>1914</v>
      </c>
      <c r="H344" s="822" t="s">
        <v>606</v>
      </c>
      <c r="I344" s="822" t="s">
        <v>1915</v>
      </c>
      <c r="J344" s="822" t="s">
        <v>1290</v>
      </c>
      <c r="K344" s="822" t="s">
        <v>1916</v>
      </c>
      <c r="L344" s="825">
        <v>23.4</v>
      </c>
      <c r="M344" s="825">
        <v>70.199999999999989</v>
      </c>
      <c r="N344" s="822">
        <v>3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31</v>
      </c>
      <c r="B345" s="822" t="s">
        <v>1360</v>
      </c>
      <c r="C345" s="822" t="s">
        <v>1366</v>
      </c>
      <c r="D345" s="823" t="s">
        <v>2116</v>
      </c>
      <c r="E345" s="824" t="s">
        <v>1383</v>
      </c>
      <c r="F345" s="822" t="s">
        <v>1361</v>
      </c>
      <c r="G345" s="822" t="s">
        <v>1914</v>
      </c>
      <c r="H345" s="822" t="s">
        <v>606</v>
      </c>
      <c r="I345" s="822" t="s">
        <v>1917</v>
      </c>
      <c r="J345" s="822" t="s">
        <v>1290</v>
      </c>
      <c r="K345" s="822" t="s">
        <v>1918</v>
      </c>
      <c r="L345" s="825">
        <v>46.81</v>
      </c>
      <c r="M345" s="825">
        <v>46.81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31</v>
      </c>
      <c r="B346" s="822" t="s">
        <v>1360</v>
      </c>
      <c r="C346" s="822" t="s">
        <v>1366</v>
      </c>
      <c r="D346" s="823" t="s">
        <v>2116</v>
      </c>
      <c r="E346" s="824" t="s">
        <v>1383</v>
      </c>
      <c r="F346" s="822" t="s">
        <v>1361</v>
      </c>
      <c r="G346" s="822" t="s">
        <v>1919</v>
      </c>
      <c r="H346" s="822" t="s">
        <v>329</v>
      </c>
      <c r="I346" s="822" t="s">
        <v>1920</v>
      </c>
      <c r="J346" s="822" t="s">
        <v>1921</v>
      </c>
      <c r="K346" s="822" t="s">
        <v>1922</v>
      </c>
      <c r="L346" s="825">
        <v>80.19</v>
      </c>
      <c r="M346" s="825">
        <v>80.19</v>
      </c>
      <c r="N346" s="822">
        <v>1</v>
      </c>
      <c r="O346" s="826">
        <v>0.5</v>
      </c>
      <c r="P346" s="825">
        <v>80.19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31</v>
      </c>
      <c r="B347" s="822" t="s">
        <v>1360</v>
      </c>
      <c r="C347" s="822" t="s">
        <v>1366</v>
      </c>
      <c r="D347" s="823" t="s">
        <v>2116</v>
      </c>
      <c r="E347" s="824" t="s">
        <v>1383</v>
      </c>
      <c r="F347" s="822" t="s">
        <v>1361</v>
      </c>
      <c r="G347" s="822" t="s">
        <v>1443</v>
      </c>
      <c r="H347" s="822" t="s">
        <v>329</v>
      </c>
      <c r="I347" s="822" t="s">
        <v>1923</v>
      </c>
      <c r="J347" s="822" t="s">
        <v>1924</v>
      </c>
      <c r="K347" s="822" t="s">
        <v>1925</v>
      </c>
      <c r="L347" s="825">
        <v>117.47</v>
      </c>
      <c r="M347" s="825">
        <v>117.47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31</v>
      </c>
      <c r="B348" s="822" t="s">
        <v>1360</v>
      </c>
      <c r="C348" s="822" t="s">
        <v>1366</v>
      </c>
      <c r="D348" s="823" t="s">
        <v>2116</v>
      </c>
      <c r="E348" s="824" t="s">
        <v>1383</v>
      </c>
      <c r="F348" s="822" t="s">
        <v>1361</v>
      </c>
      <c r="G348" s="822" t="s">
        <v>1443</v>
      </c>
      <c r="H348" s="822" t="s">
        <v>329</v>
      </c>
      <c r="I348" s="822" t="s">
        <v>1926</v>
      </c>
      <c r="J348" s="822" t="s">
        <v>1927</v>
      </c>
      <c r="K348" s="822" t="s">
        <v>1928</v>
      </c>
      <c r="L348" s="825">
        <v>70.48</v>
      </c>
      <c r="M348" s="825">
        <v>140.96</v>
      </c>
      <c r="N348" s="822">
        <v>2</v>
      </c>
      <c r="O348" s="826">
        <v>1</v>
      </c>
      <c r="P348" s="825">
        <v>70.48</v>
      </c>
      <c r="Q348" s="827">
        <v>0.5</v>
      </c>
      <c r="R348" s="822">
        <v>1</v>
      </c>
      <c r="S348" s="827">
        <v>0.5</v>
      </c>
      <c r="T348" s="826">
        <v>0.5</v>
      </c>
      <c r="U348" s="828">
        <v>0.5</v>
      </c>
    </row>
    <row r="349" spans="1:21" ht="14.45" customHeight="1" x14ac:dyDescent="0.2">
      <c r="A349" s="821">
        <v>31</v>
      </c>
      <c r="B349" s="822" t="s">
        <v>1360</v>
      </c>
      <c r="C349" s="822" t="s">
        <v>1366</v>
      </c>
      <c r="D349" s="823" t="s">
        <v>2116</v>
      </c>
      <c r="E349" s="824" t="s">
        <v>1383</v>
      </c>
      <c r="F349" s="822" t="s">
        <v>1361</v>
      </c>
      <c r="G349" s="822" t="s">
        <v>1929</v>
      </c>
      <c r="H349" s="822" t="s">
        <v>606</v>
      </c>
      <c r="I349" s="822" t="s">
        <v>1930</v>
      </c>
      <c r="J349" s="822" t="s">
        <v>1286</v>
      </c>
      <c r="K349" s="822" t="s">
        <v>1931</v>
      </c>
      <c r="L349" s="825">
        <v>113.16</v>
      </c>
      <c r="M349" s="825">
        <v>113.16</v>
      </c>
      <c r="N349" s="822">
        <v>1</v>
      </c>
      <c r="O349" s="826">
        <v>1</v>
      </c>
      <c r="P349" s="825">
        <v>113.16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31</v>
      </c>
      <c r="B350" s="822" t="s">
        <v>1360</v>
      </c>
      <c r="C350" s="822" t="s">
        <v>1366</v>
      </c>
      <c r="D350" s="823" t="s">
        <v>2116</v>
      </c>
      <c r="E350" s="824" t="s">
        <v>1383</v>
      </c>
      <c r="F350" s="822" t="s">
        <v>1361</v>
      </c>
      <c r="G350" s="822" t="s">
        <v>1415</v>
      </c>
      <c r="H350" s="822" t="s">
        <v>329</v>
      </c>
      <c r="I350" s="822" t="s">
        <v>1416</v>
      </c>
      <c r="J350" s="822" t="s">
        <v>955</v>
      </c>
      <c r="K350" s="822" t="s">
        <v>1417</v>
      </c>
      <c r="L350" s="825">
        <v>42.14</v>
      </c>
      <c r="M350" s="825">
        <v>42.14</v>
      </c>
      <c r="N350" s="822">
        <v>1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31</v>
      </c>
      <c r="B351" s="822" t="s">
        <v>1360</v>
      </c>
      <c r="C351" s="822" t="s">
        <v>1366</v>
      </c>
      <c r="D351" s="823" t="s">
        <v>2116</v>
      </c>
      <c r="E351" s="824" t="s">
        <v>1383</v>
      </c>
      <c r="F351" s="822" t="s">
        <v>1361</v>
      </c>
      <c r="G351" s="822" t="s">
        <v>1391</v>
      </c>
      <c r="H351" s="822" t="s">
        <v>606</v>
      </c>
      <c r="I351" s="822" t="s">
        <v>1159</v>
      </c>
      <c r="J351" s="822" t="s">
        <v>717</v>
      </c>
      <c r="K351" s="822" t="s">
        <v>1160</v>
      </c>
      <c r="L351" s="825">
        <v>736.33</v>
      </c>
      <c r="M351" s="825">
        <v>10308.620000000001</v>
      </c>
      <c r="N351" s="822">
        <v>14</v>
      </c>
      <c r="O351" s="826">
        <v>6</v>
      </c>
      <c r="P351" s="825">
        <v>8835.9600000000009</v>
      </c>
      <c r="Q351" s="827">
        <v>0.85714285714285721</v>
      </c>
      <c r="R351" s="822">
        <v>12</v>
      </c>
      <c r="S351" s="827">
        <v>0.8571428571428571</v>
      </c>
      <c r="T351" s="826">
        <v>5</v>
      </c>
      <c r="U351" s="828">
        <v>0.83333333333333337</v>
      </c>
    </row>
    <row r="352" spans="1:21" ht="14.45" customHeight="1" x14ac:dyDescent="0.2">
      <c r="A352" s="821">
        <v>31</v>
      </c>
      <c r="B352" s="822" t="s">
        <v>1360</v>
      </c>
      <c r="C352" s="822" t="s">
        <v>1366</v>
      </c>
      <c r="D352" s="823" t="s">
        <v>2116</v>
      </c>
      <c r="E352" s="824" t="s">
        <v>1383</v>
      </c>
      <c r="F352" s="822" t="s">
        <v>1361</v>
      </c>
      <c r="G352" s="822" t="s">
        <v>1391</v>
      </c>
      <c r="H352" s="822" t="s">
        <v>606</v>
      </c>
      <c r="I352" s="822" t="s">
        <v>1163</v>
      </c>
      <c r="J352" s="822" t="s">
        <v>717</v>
      </c>
      <c r="K352" s="822" t="s">
        <v>1164</v>
      </c>
      <c r="L352" s="825">
        <v>490.89</v>
      </c>
      <c r="M352" s="825">
        <v>981.78</v>
      </c>
      <c r="N352" s="822">
        <v>2</v>
      </c>
      <c r="O352" s="826">
        <v>1</v>
      </c>
      <c r="P352" s="825">
        <v>981.78</v>
      </c>
      <c r="Q352" s="827">
        <v>1</v>
      </c>
      <c r="R352" s="822">
        <v>2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31</v>
      </c>
      <c r="B353" s="822" t="s">
        <v>1360</v>
      </c>
      <c r="C353" s="822" t="s">
        <v>1366</v>
      </c>
      <c r="D353" s="823" t="s">
        <v>2116</v>
      </c>
      <c r="E353" s="824" t="s">
        <v>1383</v>
      </c>
      <c r="F353" s="822" t="s">
        <v>1361</v>
      </c>
      <c r="G353" s="822" t="s">
        <v>1391</v>
      </c>
      <c r="H353" s="822" t="s">
        <v>606</v>
      </c>
      <c r="I353" s="822" t="s">
        <v>1157</v>
      </c>
      <c r="J353" s="822" t="s">
        <v>717</v>
      </c>
      <c r="K353" s="822" t="s">
        <v>1158</v>
      </c>
      <c r="L353" s="825">
        <v>923.74</v>
      </c>
      <c r="M353" s="825">
        <v>2771.2200000000003</v>
      </c>
      <c r="N353" s="822">
        <v>3</v>
      </c>
      <c r="O353" s="826">
        <v>2</v>
      </c>
      <c r="P353" s="825">
        <v>1847.48</v>
      </c>
      <c r="Q353" s="827">
        <v>0.66666666666666663</v>
      </c>
      <c r="R353" s="822">
        <v>2</v>
      </c>
      <c r="S353" s="827">
        <v>0.66666666666666663</v>
      </c>
      <c r="T353" s="826">
        <v>1.5</v>
      </c>
      <c r="U353" s="828">
        <v>0.75</v>
      </c>
    </row>
    <row r="354" spans="1:21" ht="14.45" customHeight="1" x14ac:dyDescent="0.2">
      <c r="A354" s="821">
        <v>31</v>
      </c>
      <c r="B354" s="822" t="s">
        <v>1360</v>
      </c>
      <c r="C354" s="822" t="s">
        <v>1366</v>
      </c>
      <c r="D354" s="823" t="s">
        <v>2116</v>
      </c>
      <c r="E354" s="824" t="s">
        <v>1383</v>
      </c>
      <c r="F354" s="822" t="s">
        <v>1361</v>
      </c>
      <c r="G354" s="822" t="s">
        <v>1475</v>
      </c>
      <c r="H354" s="822" t="s">
        <v>329</v>
      </c>
      <c r="I354" s="822" t="s">
        <v>1476</v>
      </c>
      <c r="J354" s="822" t="s">
        <v>628</v>
      </c>
      <c r="K354" s="822" t="s">
        <v>1477</v>
      </c>
      <c r="L354" s="825">
        <v>35.25</v>
      </c>
      <c r="M354" s="825">
        <v>70.5</v>
      </c>
      <c r="N354" s="822">
        <v>2</v>
      </c>
      <c r="O354" s="826">
        <v>1</v>
      </c>
      <c r="P354" s="825">
        <v>70.5</v>
      </c>
      <c r="Q354" s="827">
        <v>1</v>
      </c>
      <c r="R354" s="822">
        <v>2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31</v>
      </c>
      <c r="B355" s="822" t="s">
        <v>1360</v>
      </c>
      <c r="C355" s="822" t="s">
        <v>1366</v>
      </c>
      <c r="D355" s="823" t="s">
        <v>2116</v>
      </c>
      <c r="E355" s="824" t="s">
        <v>1383</v>
      </c>
      <c r="F355" s="822" t="s">
        <v>1361</v>
      </c>
      <c r="G355" s="822" t="s">
        <v>1475</v>
      </c>
      <c r="H355" s="822" t="s">
        <v>329</v>
      </c>
      <c r="I355" s="822" t="s">
        <v>1654</v>
      </c>
      <c r="J355" s="822" t="s">
        <v>628</v>
      </c>
      <c r="K355" s="822" t="s">
        <v>1655</v>
      </c>
      <c r="L355" s="825">
        <v>35.25</v>
      </c>
      <c r="M355" s="825">
        <v>35.25</v>
      </c>
      <c r="N355" s="822">
        <v>1</v>
      </c>
      <c r="O355" s="826">
        <v>0.5</v>
      </c>
      <c r="P355" s="825">
        <v>35.25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31</v>
      </c>
      <c r="B356" s="822" t="s">
        <v>1360</v>
      </c>
      <c r="C356" s="822" t="s">
        <v>1366</v>
      </c>
      <c r="D356" s="823" t="s">
        <v>2116</v>
      </c>
      <c r="E356" s="824" t="s">
        <v>1383</v>
      </c>
      <c r="F356" s="822" t="s">
        <v>1361</v>
      </c>
      <c r="G356" s="822" t="s">
        <v>1475</v>
      </c>
      <c r="H356" s="822" t="s">
        <v>329</v>
      </c>
      <c r="I356" s="822" t="s">
        <v>1478</v>
      </c>
      <c r="J356" s="822" t="s">
        <v>1479</v>
      </c>
      <c r="K356" s="822" t="s">
        <v>1480</v>
      </c>
      <c r="L356" s="825">
        <v>35.25</v>
      </c>
      <c r="M356" s="825">
        <v>35.25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31</v>
      </c>
      <c r="B357" s="822" t="s">
        <v>1360</v>
      </c>
      <c r="C357" s="822" t="s">
        <v>1366</v>
      </c>
      <c r="D357" s="823" t="s">
        <v>2116</v>
      </c>
      <c r="E357" s="824" t="s">
        <v>1383</v>
      </c>
      <c r="F357" s="822" t="s">
        <v>1361</v>
      </c>
      <c r="G357" s="822" t="s">
        <v>1932</v>
      </c>
      <c r="H357" s="822" t="s">
        <v>329</v>
      </c>
      <c r="I357" s="822" t="s">
        <v>1933</v>
      </c>
      <c r="J357" s="822" t="s">
        <v>1934</v>
      </c>
      <c r="K357" s="822" t="s">
        <v>1935</v>
      </c>
      <c r="L357" s="825">
        <v>60.88</v>
      </c>
      <c r="M357" s="825">
        <v>60.88</v>
      </c>
      <c r="N357" s="822">
        <v>1</v>
      </c>
      <c r="O357" s="826">
        <v>1</v>
      </c>
      <c r="P357" s="825">
        <v>60.88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31</v>
      </c>
      <c r="B358" s="822" t="s">
        <v>1360</v>
      </c>
      <c r="C358" s="822" t="s">
        <v>1366</v>
      </c>
      <c r="D358" s="823" t="s">
        <v>2116</v>
      </c>
      <c r="E358" s="824" t="s">
        <v>1383</v>
      </c>
      <c r="F358" s="822" t="s">
        <v>1361</v>
      </c>
      <c r="G358" s="822" t="s">
        <v>1826</v>
      </c>
      <c r="H358" s="822" t="s">
        <v>329</v>
      </c>
      <c r="I358" s="822" t="s">
        <v>1891</v>
      </c>
      <c r="J358" s="822" t="s">
        <v>1828</v>
      </c>
      <c r="K358" s="822" t="s">
        <v>1892</v>
      </c>
      <c r="L358" s="825">
        <v>87.98</v>
      </c>
      <c r="M358" s="825">
        <v>175.96</v>
      </c>
      <c r="N358" s="822">
        <v>2</v>
      </c>
      <c r="O358" s="826">
        <v>2</v>
      </c>
      <c r="P358" s="825">
        <v>87.98</v>
      </c>
      <c r="Q358" s="827">
        <v>0.5</v>
      </c>
      <c r="R358" s="822">
        <v>1</v>
      </c>
      <c r="S358" s="827">
        <v>0.5</v>
      </c>
      <c r="T358" s="826">
        <v>1</v>
      </c>
      <c r="U358" s="828">
        <v>0.5</v>
      </c>
    </row>
    <row r="359" spans="1:21" ht="14.45" customHeight="1" x14ac:dyDescent="0.2">
      <c r="A359" s="821">
        <v>31</v>
      </c>
      <c r="B359" s="822" t="s">
        <v>1360</v>
      </c>
      <c r="C359" s="822" t="s">
        <v>1366</v>
      </c>
      <c r="D359" s="823" t="s">
        <v>2116</v>
      </c>
      <c r="E359" s="824" t="s">
        <v>1383</v>
      </c>
      <c r="F359" s="822" t="s">
        <v>1361</v>
      </c>
      <c r="G359" s="822" t="s">
        <v>1936</v>
      </c>
      <c r="H359" s="822" t="s">
        <v>329</v>
      </c>
      <c r="I359" s="822" t="s">
        <v>1937</v>
      </c>
      <c r="J359" s="822" t="s">
        <v>1938</v>
      </c>
      <c r="K359" s="822" t="s">
        <v>1939</v>
      </c>
      <c r="L359" s="825">
        <v>437.23</v>
      </c>
      <c r="M359" s="825">
        <v>437.23</v>
      </c>
      <c r="N359" s="822">
        <v>1</v>
      </c>
      <c r="O359" s="826">
        <v>1</v>
      </c>
      <c r="P359" s="825">
        <v>437.23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31</v>
      </c>
      <c r="B360" s="822" t="s">
        <v>1360</v>
      </c>
      <c r="C360" s="822" t="s">
        <v>1366</v>
      </c>
      <c r="D360" s="823" t="s">
        <v>2116</v>
      </c>
      <c r="E360" s="824" t="s">
        <v>1383</v>
      </c>
      <c r="F360" s="822" t="s">
        <v>1361</v>
      </c>
      <c r="G360" s="822" t="s">
        <v>1392</v>
      </c>
      <c r="H360" s="822" t="s">
        <v>606</v>
      </c>
      <c r="I360" s="822" t="s">
        <v>1277</v>
      </c>
      <c r="J360" s="822" t="s">
        <v>830</v>
      </c>
      <c r="K360" s="822" t="s">
        <v>831</v>
      </c>
      <c r="L360" s="825">
        <v>0</v>
      </c>
      <c r="M360" s="825">
        <v>0</v>
      </c>
      <c r="N360" s="822">
        <v>18</v>
      </c>
      <c r="O360" s="826">
        <v>13</v>
      </c>
      <c r="P360" s="825">
        <v>0</v>
      </c>
      <c r="Q360" s="827"/>
      <c r="R360" s="822">
        <v>14</v>
      </c>
      <c r="S360" s="827">
        <v>0.77777777777777779</v>
      </c>
      <c r="T360" s="826">
        <v>9.5</v>
      </c>
      <c r="U360" s="828">
        <v>0.73076923076923073</v>
      </c>
    </row>
    <row r="361" spans="1:21" ht="14.45" customHeight="1" x14ac:dyDescent="0.2">
      <c r="A361" s="821">
        <v>31</v>
      </c>
      <c r="B361" s="822" t="s">
        <v>1360</v>
      </c>
      <c r="C361" s="822" t="s">
        <v>1366</v>
      </c>
      <c r="D361" s="823" t="s">
        <v>2116</v>
      </c>
      <c r="E361" s="824" t="s">
        <v>1383</v>
      </c>
      <c r="F361" s="822" t="s">
        <v>1361</v>
      </c>
      <c r="G361" s="822" t="s">
        <v>1940</v>
      </c>
      <c r="H361" s="822" t="s">
        <v>329</v>
      </c>
      <c r="I361" s="822" t="s">
        <v>1941</v>
      </c>
      <c r="J361" s="822" t="s">
        <v>1942</v>
      </c>
      <c r="K361" s="822" t="s">
        <v>1943</v>
      </c>
      <c r="L361" s="825">
        <v>61.97</v>
      </c>
      <c r="M361" s="825">
        <v>61.97</v>
      </c>
      <c r="N361" s="822">
        <v>1</v>
      </c>
      <c r="O361" s="826">
        <v>0.5</v>
      </c>
      <c r="P361" s="825">
        <v>61.97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31</v>
      </c>
      <c r="B362" s="822" t="s">
        <v>1360</v>
      </c>
      <c r="C362" s="822" t="s">
        <v>1366</v>
      </c>
      <c r="D362" s="823" t="s">
        <v>2116</v>
      </c>
      <c r="E362" s="824" t="s">
        <v>1383</v>
      </c>
      <c r="F362" s="822" t="s">
        <v>1361</v>
      </c>
      <c r="G362" s="822" t="s">
        <v>1944</v>
      </c>
      <c r="H362" s="822" t="s">
        <v>329</v>
      </c>
      <c r="I362" s="822" t="s">
        <v>1945</v>
      </c>
      <c r="J362" s="822" t="s">
        <v>1946</v>
      </c>
      <c r="K362" s="822" t="s">
        <v>1947</v>
      </c>
      <c r="L362" s="825">
        <v>77.13</v>
      </c>
      <c r="M362" s="825">
        <v>77.13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31</v>
      </c>
      <c r="B363" s="822" t="s">
        <v>1360</v>
      </c>
      <c r="C363" s="822" t="s">
        <v>1366</v>
      </c>
      <c r="D363" s="823" t="s">
        <v>2116</v>
      </c>
      <c r="E363" s="824" t="s">
        <v>1383</v>
      </c>
      <c r="F363" s="822" t="s">
        <v>1361</v>
      </c>
      <c r="G363" s="822" t="s">
        <v>1761</v>
      </c>
      <c r="H363" s="822" t="s">
        <v>329</v>
      </c>
      <c r="I363" s="822" t="s">
        <v>1845</v>
      </c>
      <c r="J363" s="822" t="s">
        <v>1846</v>
      </c>
      <c r="K363" s="822" t="s">
        <v>1847</v>
      </c>
      <c r="L363" s="825">
        <v>100.17</v>
      </c>
      <c r="M363" s="825">
        <v>200.34</v>
      </c>
      <c r="N363" s="822">
        <v>2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31</v>
      </c>
      <c r="B364" s="822" t="s">
        <v>1360</v>
      </c>
      <c r="C364" s="822" t="s">
        <v>1366</v>
      </c>
      <c r="D364" s="823" t="s">
        <v>2116</v>
      </c>
      <c r="E364" s="824" t="s">
        <v>1383</v>
      </c>
      <c r="F364" s="822" t="s">
        <v>1361</v>
      </c>
      <c r="G364" s="822" t="s">
        <v>1508</v>
      </c>
      <c r="H364" s="822" t="s">
        <v>606</v>
      </c>
      <c r="I364" s="822" t="s">
        <v>1295</v>
      </c>
      <c r="J364" s="822" t="s">
        <v>917</v>
      </c>
      <c r="K364" s="822" t="s">
        <v>1296</v>
      </c>
      <c r="L364" s="825">
        <v>0</v>
      </c>
      <c r="M364" s="825">
        <v>0</v>
      </c>
      <c r="N364" s="822">
        <v>1</v>
      </c>
      <c r="O364" s="826">
        <v>1</v>
      </c>
      <c r="P364" s="825"/>
      <c r="Q364" s="827"/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31</v>
      </c>
      <c r="B365" s="822" t="s">
        <v>1360</v>
      </c>
      <c r="C365" s="822" t="s">
        <v>1366</v>
      </c>
      <c r="D365" s="823" t="s">
        <v>2116</v>
      </c>
      <c r="E365" s="824" t="s">
        <v>1383</v>
      </c>
      <c r="F365" s="822" t="s">
        <v>1361</v>
      </c>
      <c r="G365" s="822" t="s">
        <v>1393</v>
      </c>
      <c r="H365" s="822" t="s">
        <v>606</v>
      </c>
      <c r="I365" s="822" t="s">
        <v>1770</v>
      </c>
      <c r="J365" s="822" t="s">
        <v>1395</v>
      </c>
      <c r="K365" s="822" t="s">
        <v>1771</v>
      </c>
      <c r="L365" s="825">
        <v>50.32</v>
      </c>
      <c r="M365" s="825">
        <v>50.32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31</v>
      </c>
      <c r="B366" s="822" t="s">
        <v>1360</v>
      </c>
      <c r="C366" s="822" t="s">
        <v>1366</v>
      </c>
      <c r="D366" s="823" t="s">
        <v>2116</v>
      </c>
      <c r="E366" s="824" t="s">
        <v>1383</v>
      </c>
      <c r="F366" s="822" t="s">
        <v>1361</v>
      </c>
      <c r="G366" s="822" t="s">
        <v>1393</v>
      </c>
      <c r="H366" s="822" t="s">
        <v>329</v>
      </c>
      <c r="I366" s="822" t="s">
        <v>1516</v>
      </c>
      <c r="J366" s="822" t="s">
        <v>1395</v>
      </c>
      <c r="K366" s="822" t="s">
        <v>1517</v>
      </c>
      <c r="L366" s="825">
        <v>99.94</v>
      </c>
      <c r="M366" s="825">
        <v>599.64</v>
      </c>
      <c r="N366" s="822">
        <v>6</v>
      </c>
      <c r="O366" s="826">
        <v>4</v>
      </c>
      <c r="P366" s="825">
        <v>299.82</v>
      </c>
      <c r="Q366" s="827">
        <v>0.5</v>
      </c>
      <c r="R366" s="822">
        <v>3</v>
      </c>
      <c r="S366" s="827">
        <v>0.5</v>
      </c>
      <c r="T366" s="826">
        <v>2</v>
      </c>
      <c r="U366" s="828">
        <v>0.5</v>
      </c>
    </row>
    <row r="367" spans="1:21" ht="14.45" customHeight="1" x14ac:dyDescent="0.2">
      <c r="A367" s="821">
        <v>31</v>
      </c>
      <c r="B367" s="822" t="s">
        <v>1360</v>
      </c>
      <c r="C367" s="822" t="s">
        <v>1366</v>
      </c>
      <c r="D367" s="823" t="s">
        <v>2116</v>
      </c>
      <c r="E367" s="824" t="s">
        <v>1383</v>
      </c>
      <c r="F367" s="822" t="s">
        <v>1361</v>
      </c>
      <c r="G367" s="822" t="s">
        <v>1544</v>
      </c>
      <c r="H367" s="822" t="s">
        <v>329</v>
      </c>
      <c r="I367" s="822" t="s">
        <v>1545</v>
      </c>
      <c r="J367" s="822" t="s">
        <v>805</v>
      </c>
      <c r="K367" s="822" t="s">
        <v>806</v>
      </c>
      <c r="L367" s="825">
        <v>121.92</v>
      </c>
      <c r="M367" s="825">
        <v>121.92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31</v>
      </c>
      <c r="B368" s="822" t="s">
        <v>1360</v>
      </c>
      <c r="C368" s="822" t="s">
        <v>1366</v>
      </c>
      <c r="D368" s="823" t="s">
        <v>2116</v>
      </c>
      <c r="E368" s="824" t="s">
        <v>1383</v>
      </c>
      <c r="F368" s="822" t="s">
        <v>1363</v>
      </c>
      <c r="G368" s="822" t="s">
        <v>1554</v>
      </c>
      <c r="H368" s="822" t="s">
        <v>329</v>
      </c>
      <c r="I368" s="822" t="s">
        <v>1558</v>
      </c>
      <c r="J368" s="822" t="s">
        <v>1556</v>
      </c>
      <c r="K368" s="822" t="s">
        <v>1559</v>
      </c>
      <c r="L368" s="825">
        <v>32.86</v>
      </c>
      <c r="M368" s="825">
        <v>32.86</v>
      </c>
      <c r="N368" s="822">
        <v>1</v>
      </c>
      <c r="O368" s="826">
        <v>1</v>
      </c>
      <c r="P368" s="825">
        <v>32.86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31</v>
      </c>
      <c r="B369" s="822" t="s">
        <v>1360</v>
      </c>
      <c r="C369" s="822" t="s">
        <v>1366</v>
      </c>
      <c r="D369" s="823" t="s">
        <v>2116</v>
      </c>
      <c r="E369" s="824" t="s">
        <v>1383</v>
      </c>
      <c r="F369" s="822" t="s">
        <v>1363</v>
      </c>
      <c r="G369" s="822" t="s">
        <v>1554</v>
      </c>
      <c r="H369" s="822" t="s">
        <v>329</v>
      </c>
      <c r="I369" s="822" t="s">
        <v>1562</v>
      </c>
      <c r="J369" s="822" t="s">
        <v>1556</v>
      </c>
      <c r="K369" s="822" t="s">
        <v>1563</v>
      </c>
      <c r="L369" s="825">
        <v>40.549999999999997</v>
      </c>
      <c r="M369" s="825">
        <v>40.549999999999997</v>
      </c>
      <c r="N369" s="822">
        <v>1</v>
      </c>
      <c r="O369" s="826">
        <v>1</v>
      </c>
      <c r="P369" s="825">
        <v>40.549999999999997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31</v>
      </c>
      <c r="B370" s="822" t="s">
        <v>1360</v>
      </c>
      <c r="C370" s="822" t="s">
        <v>1366</v>
      </c>
      <c r="D370" s="823" t="s">
        <v>2116</v>
      </c>
      <c r="E370" s="824" t="s">
        <v>1383</v>
      </c>
      <c r="F370" s="822" t="s">
        <v>1363</v>
      </c>
      <c r="G370" s="822" t="s">
        <v>1434</v>
      </c>
      <c r="H370" s="822" t="s">
        <v>329</v>
      </c>
      <c r="I370" s="822" t="s">
        <v>1782</v>
      </c>
      <c r="J370" s="822" t="s">
        <v>1783</v>
      </c>
      <c r="K370" s="822" t="s">
        <v>1784</v>
      </c>
      <c r="L370" s="825">
        <v>1000.5</v>
      </c>
      <c r="M370" s="825">
        <v>1000.5</v>
      </c>
      <c r="N370" s="822">
        <v>1</v>
      </c>
      <c r="O370" s="826">
        <v>1</v>
      </c>
      <c r="P370" s="825">
        <v>1000.5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31</v>
      </c>
      <c r="B371" s="822" t="s">
        <v>1360</v>
      </c>
      <c r="C371" s="822" t="s">
        <v>1366</v>
      </c>
      <c r="D371" s="823" t="s">
        <v>2116</v>
      </c>
      <c r="E371" s="824" t="s">
        <v>1383</v>
      </c>
      <c r="F371" s="822" t="s">
        <v>1363</v>
      </c>
      <c r="G371" s="822" t="s">
        <v>1434</v>
      </c>
      <c r="H371" s="822" t="s">
        <v>329</v>
      </c>
      <c r="I371" s="822" t="s">
        <v>1567</v>
      </c>
      <c r="J371" s="822" t="s">
        <v>1568</v>
      </c>
      <c r="K371" s="822" t="s">
        <v>1569</v>
      </c>
      <c r="L371" s="825">
        <v>492.19</v>
      </c>
      <c r="M371" s="825">
        <v>492.19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31</v>
      </c>
      <c r="B372" s="822" t="s">
        <v>1360</v>
      </c>
      <c r="C372" s="822" t="s">
        <v>1366</v>
      </c>
      <c r="D372" s="823" t="s">
        <v>2116</v>
      </c>
      <c r="E372" s="824" t="s">
        <v>1383</v>
      </c>
      <c r="F372" s="822" t="s">
        <v>1363</v>
      </c>
      <c r="G372" s="822" t="s">
        <v>1434</v>
      </c>
      <c r="H372" s="822" t="s">
        <v>329</v>
      </c>
      <c r="I372" s="822" t="s">
        <v>1570</v>
      </c>
      <c r="J372" s="822" t="s">
        <v>1571</v>
      </c>
      <c r="K372" s="822" t="s">
        <v>1572</v>
      </c>
      <c r="L372" s="825">
        <v>971.25</v>
      </c>
      <c r="M372" s="825">
        <v>971.25</v>
      </c>
      <c r="N372" s="822">
        <v>1</v>
      </c>
      <c r="O372" s="826">
        <v>1</v>
      </c>
      <c r="P372" s="825">
        <v>971.25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31</v>
      </c>
      <c r="B373" s="822" t="s">
        <v>1360</v>
      </c>
      <c r="C373" s="822" t="s">
        <v>1366</v>
      </c>
      <c r="D373" s="823" t="s">
        <v>2116</v>
      </c>
      <c r="E373" s="824" t="s">
        <v>1383</v>
      </c>
      <c r="F373" s="822" t="s">
        <v>1363</v>
      </c>
      <c r="G373" s="822" t="s">
        <v>1434</v>
      </c>
      <c r="H373" s="822" t="s">
        <v>329</v>
      </c>
      <c r="I373" s="822" t="s">
        <v>1788</v>
      </c>
      <c r="J373" s="822" t="s">
        <v>1789</v>
      </c>
      <c r="K373" s="822" t="s">
        <v>1790</v>
      </c>
      <c r="L373" s="825">
        <v>2296.87</v>
      </c>
      <c r="M373" s="825">
        <v>2296.87</v>
      </c>
      <c r="N373" s="822">
        <v>1</v>
      </c>
      <c r="O373" s="826">
        <v>1</v>
      </c>
      <c r="P373" s="825">
        <v>2296.87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31</v>
      </c>
      <c r="B374" s="822" t="s">
        <v>1360</v>
      </c>
      <c r="C374" s="822" t="s">
        <v>1366</v>
      </c>
      <c r="D374" s="823" t="s">
        <v>2116</v>
      </c>
      <c r="E374" s="824" t="s">
        <v>1383</v>
      </c>
      <c r="F374" s="822" t="s">
        <v>1363</v>
      </c>
      <c r="G374" s="822" t="s">
        <v>1434</v>
      </c>
      <c r="H374" s="822" t="s">
        <v>329</v>
      </c>
      <c r="I374" s="822" t="s">
        <v>1661</v>
      </c>
      <c r="J374" s="822" t="s">
        <v>1662</v>
      </c>
      <c r="K374" s="822" t="s">
        <v>1663</v>
      </c>
      <c r="L374" s="825">
        <v>349.13</v>
      </c>
      <c r="M374" s="825">
        <v>698.26</v>
      </c>
      <c r="N374" s="822">
        <v>2</v>
      </c>
      <c r="O374" s="826">
        <v>2</v>
      </c>
      <c r="P374" s="825">
        <v>698.26</v>
      </c>
      <c r="Q374" s="827">
        <v>1</v>
      </c>
      <c r="R374" s="822">
        <v>2</v>
      </c>
      <c r="S374" s="827">
        <v>1</v>
      </c>
      <c r="T374" s="826">
        <v>2</v>
      </c>
      <c r="U374" s="828">
        <v>1</v>
      </c>
    </row>
    <row r="375" spans="1:21" ht="14.45" customHeight="1" x14ac:dyDescent="0.2">
      <c r="A375" s="821">
        <v>31</v>
      </c>
      <c r="B375" s="822" t="s">
        <v>1360</v>
      </c>
      <c r="C375" s="822" t="s">
        <v>1366</v>
      </c>
      <c r="D375" s="823" t="s">
        <v>2116</v>
      </c>
      <c r="E375" s="824" t="s">
        <v>1383</v>
      </c>
      <c r="F375" s="822" t="s">
        <v>1363</v>
      </c>
      <c r="G375" s="822" t="s">
        <v>1434</v>
      </c>
      <c r="H375" s="822" t="s">
        <v>329</v>
      </c>
      <c r="I375" s="822" t="s">
        <v>1625</v>
      </c>
      <c r="J375" s="822" t="s">
        <v>1626</v>
      </c>
      <c r="K375" s="822" t="s">
        <v>1627</v>
      </c>
      <c r="L375" s="825">
        <v>695.62</v>
      </c>
      <c r="M375" s="825">
        <v>695.62</v>
      </c>
      <c r="N375" s="822">
        <v>1</v>
      </c>
      <c r="O375" s="826">
        <v>1</v>
      </c>
      <c r="P375" s="825">
        <v>695.62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31</v>
      </c>
      <c r="B376" s="822" t="s">
        <v>1360</v>
      </c>
      <c r="C376" s="822" t="s">
        <v>1366</v>
      </c>
      <c r="D376" s="823" t="s">
        <v>2116</v>
      </c>
      <c r="E376" s="824" t="s">
        <v>1383</v>
      </c>
      <c r="F376" s="822" t="s">
        <v>1363</v>
      </c>
      <c r="G376" s="822" t="s">
        <v>1634</v>
      </c>
      <c r="H376" s="822" t="s">
        <v>329</v>
      </c>
      <c r="I376" s="822" t="s">
        <v>1638</v>
      </c>
      <c r="J376" s="822" t="s">
        <v>1639</v>
      </c>
      <c r="K376" s="822" t="s">
        <v>1640</v>
      </c>
      <c r="L376" s="825">
        <v>399.63</v>
      </c>
      <c r="M376" s="825">
        <v>399.63</v>
      </c>
      <c r="N376" s="822">
        <v>1</v>
      </c>
      <c r="O376" s="826">
        <v>1</v>
      </c>
      <c r="P376" s="825">
        <v>399.63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31</v>
      </c>
      <c r="B377" s="822" t="s">
        <v>1360</v>
      </c>
      <c r="C377" s="822" t="s">
        <v>1366</v>
      </c>
      <c r="D377" s="823" t="s">
        <v>2116</v>
      </c>
      <c r="E377" s="824" t="s">
        <v>1383</v>
      </c>
      <c r="F377" s="822" t="s">
        <v>1363</v>
      </c>
      <c r="G377" s="822" t="s">
        <v>1634</v>
      </c>
      <c r="H377" s="822" t="s">
        <v>329</v>
      </c>
      <c r="I377" s="822" t="s">
        <v>1641</v>
      </c>
      <c r="J377" s="822" t="s">
        <v>1642</v>
      </c>
      <c r="K377" s="822" t="s">
        <v>1643</v>
      </c>
      <c r="L377" s="825">
        <v>249.55</v>
      </c>
      <c r="M377" s="825">
        <v>1996.4</v>
      </c>
      <c r="N377" s="822">
        <v>8</v>
      </c>
      <c r="O377" s="826">
        <v>4</v>
      </c>
      <c r="P377" s="825">
        <v>1996.4</v>
      </c>
      <c r="Q377" s="827">
        <v>1</v>
      </c>
      <c r="R377" s="822">
        <v>8</v>
      </c>
      <c r="S377" s="827">
        <v>1</v>
      </c>
      <c r="T377" s="826">
        <v>4</v>
      </c>
      <c r="U377" s="828">
        <v>1</v>
      </c>
    </row>
    <row r="378" spans="1:21" ht="14.45" customHeight="1" x14ac:dyDescent="0.2">
      <c r="A378" s="821">
        <v>31</v>
      </c>
      <c r="B378" s="822" t="s">
        <v>1360</v>
      </c>
      <c r="C378" s="822" t="s">
        <v>1366</v>
      </c>
      <c r="D378" s="823" t="s">
        <v>2116</v>
      </c>
      <c r="E378" s="824" t="s">
        <v>1385</v>
      </c>
      <c r="F378" s="822" t="s">
        <v>1361</v>
      </c>
      <c r="G378" s="822" t="s">
        <v>1948</v>
      </c>
      <c r="H378" s="822" t="s">
        <v>329</v>
      </c>
      <c r="I378" s="822" t="s">
        <v>1949</v>
      </c>
      <c r="J378" s="822" t="s">
        <v>1950</v>
      </c>
      <c r="K378" s="822" t="s">
        <v>1951</v>
      </c>
      <c r="L378" s="825">
        <v>525.95000000000005</v>
      </c>
      <c r="M378" s="825">
        <v>1577.8500000000001</v>
      </c>
      <c r="N378" s="822">
        <v>3</v>
      </c>
      <c r="O378" s="826">
        <v>1</v>
      </c>
      <c r="P378" s="825">
        <v>1577.8500000000001</v>
      </c>
      <c r="Q378" s="827">
        <v>1</v>
      </c>
      <c r="R378" s="822">
        <v>3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31</v>
      </c>
      <c r="B379" s="822" t="s">
        <v>1360</v>
      </c>
      <c r="C379" s="822" t="s">
        <v>1366</v>
      </c>
      <c r="D379" s="823" t="s">
        <v>2116</v>
      </c>
      <c r="E379" s="824" t="s">
        <v>1385</v>
      </c>
      <c r="F379" s="822" t="s">
        <v>1361</v>
      </c>
      <c r="G379" s="822" t="s">
        <v>1952</v>
      </c>
      <c r="H379" s="822" t="s">
        <v>329</v>
      </c>
      <c r="I379" s="822" t="s">
        <v>1953</v>
      </c>
      <c r="J379" s="822" t="s">
        <v>1954</v>
      </c>
      <c r="K379" s="822" t="s">
        <v>1955</v>
      </c>
      <c r="L379" s="825">
        <v>235.78</v>
      </c>
      <c r="M379" s="825">
        <v>235.78</v>
      </c>
      <c r="N379" s="822">
        <v>1</v>
      </c>
      <c r="O379" s="826">
        <v>0.5</v>
      </c>
      <c r="P379" s="825">
        <v>235.78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31</v>
      </c>
      <c r="B380" s="822" t="s">
        <v>1360</v>
      </c>
      <c r="C380" s="822" t="s">
        <v>1366</v>
      </c>
      <c r="D380" s="823" t="s">
        <v>2116</v>
      </c>
      <c r="E380" s="824" t="s">
        <v>1385</v>
      </c>
      <c r="F380" s="822" t="s">
        <v>1361</v>
      </c>
      <c r="G380" s="822" t="s">
        <v>1443</v>
      </c>
      <c r="H380" s="822" t="s">
        <v>329</v>
      </c>
      <c r="I380" s="822" t="s">
        <v>1676</v>
      </c>
      <c r="J380" s="822" t="s">
        <v>1677</v>
      </c>
      <c r="K380" s="822" t="s">
        <v>1678</v>
      </c>
      <c r="L380" s="825">
        <v>58.74</v>
      </c>
      <c r="M380" s="825">
        <v>58.74</v>
      </c>
      <c r="N380" s="822">
        <v>1</v>
      </c>
      <c r="O380" s="826">
        <v>0.5</v>
      </c>
      <c r="P380" s="825">
        <v>58.74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31</v>
      </c>
      <c r="B381" s="822" t="s">
        <v>1360</v>
      </c>
      <c r="C381" s="822" t="s">
        <v>1366</v>
      </c>
      <c r="D381" s="823" t="s">
        <v>2116</v>
      </c>
      <c r="E381" s="824" t="s">
        <v>1385</v>
      </c>
      <c r="F381" s="822" t="s">
        <v>1361</v>
      </c>
      <c r="G381" s="822" t="s">
        <v>1956</v>
      </c>
      <c r="H381" s="822" t="s">
        <v>329</v>
      </c>
      <c r="I381" s="822" t="s">
        <v>1957</v>
      </c>
      <c r="J381" s="822" t="s">
        <v>1958</v>
      </c>
      <c r="K381" s="822" t="s">
        <v>1959</v>
      </c>
      <c r="L381" s="825">
        <v>45.89</v>
      </c>
      <c r="M381" s="825">
        <v>45.89</v>
      </c>
      <c r="N381" s="822">
        <v>1</v>
      </c>
      <c r="O381" s="826">
        <v>1</v>
      </c>
      <c r="P381" s="825">
        <v>45.89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31</v>
      </c>
      <c r="B382" s="822" t="s">
        <v>1360</v>
      </c>
      <c r="C382" s="822" t="s">
        <v>1366</v>
      </c>
      <c r="D382" s="823" t="s">
        <v>2116</v>
      </c>
      <c r="E382" s="824" t="s">
        <v>1385</v>
      </c>
      <c r="F382" s="822" t="s">
        <v>1361</v>
      </c>
      <c r="G382" s="822" t="s">
        <v>1960</v>
      </c>
      <c r="H382" s="822" t="s">
        <v>329</v>
      </c>
      <c r="I382" s="822" t="s">
        <v>1961</v>
      </c>
      <c r="J382" s="822" t="s">
        <v>1962</v>
      </c>
      <c r="K382" s="822" t="s">
        <v>914</v>
      </c>
      <c r="L382" s="825">
        <v>78.48</v>
      </c>
      <c r="M382" s="825">
        <v>78.48</v>
      </c>
      <c r="N382" s="822">
        <v>1</v>
      </c>
      <c r="O382" s="826">
        <v>1</v>
      </c>
      <c r="P382" s="825">
        <v>78.48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31</v>
      </c>
      <c r="B383" s="822" t="s">
        <v>1360</v>
      </c>
      <c r="C383" s="822" t="s">
        <v>1366</v>
      </c>
      <c r="D383" s="823" t="s">
        <v>2116</v>
      </c>
      <c r="E383" s="824" t="s">
        <v>1385</v>
      </c>
      <c r="F383" s="822" t="s">
        <v>1361</v>
      </c>
      <c r="G383" s="822" t="s">
        <v>1960</v>
      </c>
      <c r="H383" s="822" t="s">
        <v>329</v>
      </c>
      <c r="I383" s="822" t="s">
        <v>1963</v>
      </c>
      <c r="J383" s="822" t="s">
        <v>1962</v>
      </c>
      <c r="K383" s="822" t="s">
        <v>914</v>
      </c>
      <c r="L383" s="825">
        <v>78.48</v>
      </c>
      <c r="M383" s="825">
        <v>78.48</v>
      </c>
      <c r="N383" s="822">
        <v>1</v>
      </c>
      <c r="O383" s="826">
        <v>1</v>
      </c>
      <c r="P383" s="825">
        <v>78.48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31</v>
      </c>
      <c r="B384" s="822" t="s">
        <v>1360</v>
      </c>
      <c r="C384" s="822" t="s">
        <v>1366</v>
      </c>
      <c r="D384" s="823" t="s">
        <v>2116</v>
      </c>
      <c r="E384" s="824" t="s">
        <v>1385</v>
      </c>
      <c r="F384" s="822" t="s">
        <v>1361</v>
      </c>
      <c r="G384" s="822" t="s">
        <v>1418</v>
      </c>
      <c r="H384" s="822" t="s">
        <v>329</v>
      </c>
      <c r="I384" s="822" t="s">
        <v>1964</v>
      </c>
      <c r="J384" s="822" t="s">
        <v>624</v>
      </c>
      <c r="K384" s="822" t="s">
        <v>1965</v>
      </c>
      <c r="L384" s="825">
        <v>0</v>
      </c>
      <c r="M384" s="825">
        <v>0</v>
      </c>
      <c r="N384" s="822">
        <v>1</v>
      </c>
      <c r="O384" s="826">
        <v>0.5</v>
      </c>
      <c r="P384" s="825"/>
      <c r="Q384" s="827"/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31</v>
      </c>
      <c r="B385" s="822" t="s">
        <v>1360</v>
      </c>
      <c r="C385" s="822" t="s">
        <v>1366</v>
      </c>
      <c r="D385" s="823" t="s">
        <v>2116</v>
      </c>
      <c r="E385" s="824" t="s">
        <v>1385</v>
      </c>
      <c r="F385" s="822" t="s">
        <v>1361</v>
      </c>
      <c r="G385" s="822" t="s">
        <v>1391</v>
      </c>
      <c r="H385" s="822" t="s">
        <v>606</v>
      </c>
      <c r="I385" s="822" t="s">
        <v>1159</v>
      </c>
      <c r="J385" s="822" t="s">
        <v>717</v>
      </c>
      <c r="K385" s="822" t="s">
        <v>1160</v>
      </c>
      <c r="L385" s="825">
        <v>736.33</v>
      </c>
      <c r="M385" s="825">
        <v>9572.2900000000009</v>
      </c>
      <c r="N385" s="822">
        <v>13</v>
      </c>
      <c r="O385" s="826">
        <v>3.5</v>
      </c>
      <c r="P385" s="825">
        <v>8835.9600000000009</v>
      </c>
      <c r="Q385" s="827">
        <v>0.92307692307692313</v>
      </c>
      <c r="R385" s="822">
        <v>12</v>
      </c>
      <c r="S385" s="827">
        <v>0.92307692307692313</v>
      </c>
      <c r="T385" s="826">
        <v>2.5</v>
      </c>
      <c r="U385" s="828">
        <v>0.7142857142857143</v>
      </c>
    </row>
    <row r="386" spans="1:21" ht="14.45" customHeight="1" x14ac:dyDescent="0.2">
      <c r="A386" s="821">
        <v>31</v>
      </c>
      <c r="B386" s="822" t="s">
        <v>1360</v>
      </c>
      <c r="C386" s="822" t="s">
        <v>1366</v>
      </c>
      <c r="D386" s="823" t="s">
        <v>2116</v>
      </c>
      <c r="E386" s="824" t="s">
        <v>1385</v>
      </c>
      <c r="F386" s="822" t="s">
        <v>1361</v>
      </c>
      <c r="G386" s="822" t="s">
        <v>1391</v>
      </c>
      <c r="H386" s="822" t="s">
        <v>606</v>
      </c>
      <c r="I386" s="822" t="s">
        <v>1163</v>
      </c>
      <c r="J386" s="822" t="s">
        <v>717</v>
      </c>
      <c r="K386" s="822" t="s">
        <v>1164</v>
      </c>
      <c r="L386" s="825">
        <v>490.89</v>
      </c>
      <c r="M386" s="825">
        <v>1472.67</v>
      </c>
      <c r="N386" s="822">
        <v>3</v>
      </c>
      <c r="O386" s="826">
        <v>1.5</v>
      </c>
      <c r="P386" s="825">
        <v>490.89</v>
      </c>
      <c r="Q386" s="827">
        <v>0.33333333333333331</v>
      </c>
      <c r="R386" s="822">
        <v>1</v>
      </c>
      <c r="S386" s="827">
        <v>0.33333333333333331</v>
      </c>
      <c r="T386" s="826">
        <v>1</v>
      </c>
      <c r="U386" s="828">
        <v>0.66666666666666663</v>
      </c>
    </row>
    <row r="387" spans="1:21" ht="14.45" customHeight="1" x14ac:dyDescent="0.2">
      <c r="A387" s="821">
        <v>31</v>
      </c>
      <c r="B387" s="822" t="s">
        <v>1360</v>
      </c>
      <c r="C387" s="822" t="s">
        <v>1366</v>
      </c>
      <c r="D387" s="823" t="s">
        <v>2116</v>
      </c>
      <c r="E387" s="824" t="s">
        <v>1385</v>
      </c>
      <c r="F387" s="822" t="s">
        <v>1361</v>
      </c>
      <c r="G387" s="822" t="s">
        <v>1391</v>
      </c>
      <c r="H387" s="822" t="s">
        <v>606</v>
      </c>
      <c r="I387" s="822" t="s">
        <v>1161</v>
      </c>
      <c r="J387" s="822" t="s">
        <v>717</v>
      </c>
      <c r="K387" s="822" t="s">
        <v>1162</v>
      </c>
      <c r="L387" s="825">
        <v>1154.68</v>
      </c>
      <c r="M387" s="825">
        <v>5773.4000000000005</v>
      </c>
      <c r="N387" s="822">
        <v>5</v>
      </c>
      <c r="O387" s="826">
        <v>2</v>
      </c>
      <c r="P387" s="825">
        <v>5773.4000000000005</v>
      </c>
      <c r="Q387" s="827">
        <v>1</v>
      </c>
      <c r="R387" s="822">
        <v>5</v>
      </c>
      <c r="S387" s="827">
        <v>1</v>
      </c>
      <c r="T387" s="826">
        <v>2</v>
      </c>
      <c r="U387" s="828">
        <v>1</v>
      </c>
    </row>
    <row r="388" spans="1:21" ht="14.45" customHeight="1" x14ac:dyDescent="0.2">
      <c r="A388" s="821">
        <v>31</v>
      </c>
      <c r="B388" s="822" t="s">
        <v>1360</v>
      </c>
      <c r="C388" s="822" t="s">
        <v>1366</v>
      </c>
      <c r="D388" s="823" t="s">
        <v>2116</v>
      </c>
      <c r="E388" s="824" t="s">
        <v>1385</v>
      </c>
      <c r="F388" s="822" t="s">
        <v>1361</v>
      </c>
      <c r="G388" s="822" t="s">
        <v>1391</v>
      </c>
      <c r="H388" s="822" t="s">
        <v>606</v>
      </c>
      <c r="I388" s="822" t="s">
        <v>1157</v>
      </c>
      <c r="J388" s="822" t="s">
        <v>717</v>
      </c>
      <c r="K388" s="822" t="s">
        <v>1158</v>
      </c>
      <c r="L388" s="825">
        <v>923.74</v>
      </c>
      <c r="M388" s="825">
        <v>6466.18</v>
      </c>
      <c r="N388" s="822">
        <v>7</v>
      </c>
      <c r="O388" s="826">
        <v>3.5</v>
      </c>
      <c r="P388" s="825">
        <v>3694.96</v>
      </c>
      <c r="Q388" s="827">
        <v>0.5714285714285714</v>
      </c>
      <c r="R388" s="822">
        <v>4</v>
      </c>
      <c r="S388" s="827">
        <v>0.5714285714285714</v>
      </c>
      <c r="T388" s="826">
        <v>1.5</v>
      </c>
      <c r="U388" s="828">
        <v>0.42857142857142855</v>
      </c>
    </row>
    <row r="389" spans="1:21" ht="14.45" customHeight="1" x14ac:dyDescent="0.2">
      <c r="A389" s="821">
        <v>31</v>
      </c>
      <c r="B389" s="822" t="s">
        <v>1360</v>
      </c>
      <c r="C389" s="822" t="s">
        <v>1366</v>
      </c>
      <c r="D389" s="823" t="s">
        <v>2116</v>
      </c>
      <c r="E389" s="824" t="s">
        <v>1385</v>
      </c>
      <c r="F389" s="822" t="s">
        <v>1361</v>
      </c>
      <c r="G389" s="822" t="s">
        <v>1475</v>
      </c>
      <c r="H389" s="822" t="s">
        <v>329</v>
      </c>
      <c r="I389" s="822" t="s">
        <v>1654</v>
      </c>
      <c r="J389" s="822" t="s">
        <v>628</v>
      </c>
      <c r="K389" s="822" t="s">
        <v>1655</v>
      </c>
      <c r="L389" s="825">
        <v>35.25</v>
      </c>
      <c r="M389" s="825">
        <v>35.25</v>
      </c>
      <c r="N389" s="822">
        <v>1</v>
      </c>
      <c r="O389" s="826">
        <v>0.5</v>
      </c>
      <c r="P389" s="825">
        <v>35.25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31</v>
      </c>
      <c r="B390" s="822" t="s">
        <v>1360</v>
      </c>
      <c r="C390" s="822" t="s">
        <v>1366</v>
      </c>
      <c r="D390" s="823" t="s">
        <v>2116</v>
      </c>
      <c r="E390" s="824" t="s">
        <v>1385</v>
      </c>
      <c r="F390" s="822" t="s">
        <v>1361</v>
      </c>
      <c r="G390" s="822" t="s">
        <v>1826</v>
      </c>
      <c r="H390" s="822" t="s">
        <v>329</v>
      </c>
      <c r="I390" s="822" t="s">
        <v>1891</v>
      </c>
      <c r="J390" s="822" t="s">
        <v>1828</v>
      </c>
      <c r="K390" s="822" t="s">
        <v>1892</v>
      </c>
      <c r="L390" s="825">
        <v>87.98</v>
      </c>
      <c r="M390" s="825">
        <v>87.98</v>
      </c>
      <c r="N390" s="822">
        <v>1</v>
      </c>
      <c r="O390" s="826">
        <v>1</v>
      </c>
      <c r="P390" s="825">
        <v>87.98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31</v>
      </c>
      <c r="B391" s="822" t="s">
        <v>1360</v>
      </c>
      <c r="C391" s="822" t="s">
        <v>1366</v>
      </c>
      <c r="D391" s="823" t="s">
        <v>2116</v>
      </c>
      <c r="E391" s="824" t="s">
        <v>1385</v>
      </c>
      <c r="F391" s="822" t="s">
        <v>1361</v>
      </c>
      <c r="G391" s="822" t="s">
        <v>1966</v>
      </c>
      <c r="H391" s="822" t="s">
        <v>329</v>
      </c>
      <c r="I391" s="822" t="s">
        <v>1967</v>
      </c>
      <c r="J391" s="822" t="s">
        <v>1968</v>
      </c>
      <c r="K391" s="822" t="s">
        <v>1969</v>
      </c>
      <c r="L391" s="825">
        <v>123.2</v>
      </c>
      <c r="M391" s="825">
        <v>123.2</v>
      </c>
      <c r="N391" s="822">
        <v>1</v>
      </c>
      <c r="O391" s="826">
        <v>1</v>
      </c>
      <c r="P391" s="825">
        <v>123.2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31</v>
      </c>
      <c r="B392" s="822" t="s">
        <v>1360</v>
      </c>
      <c r="C392" s="822" t="s">
        <v>1366</v>
      </c>
      <c r="D392" s="823" t="s">
        <v>2116</v>
      </c>
      <c r="E392" s="824" t="s">
        <v>1385</v>
      </c>
      <c r="F392" s="822" t="s">
        <v>1361</v>
      </c>
      <c r="G392" s="822" t="s">
        <v>1392</v>
      </c>
      <c r="H392" s="822" t="s">
        <v>606</v>
      </c>
      <c r="I392" s="822" t="s">
        <v>1277</v>
      </c>
      <c r="J392" s="822" t="s">
        <v>830</v>
      </c>
      <c r="K392" s="822" t="s">
        <v>831</v>
      </c>
      <c r="L392" s="825">
        <v>0</v>
      </c>
      <c r="M392" s="825">
        <v>0</v>
      </c>
      <c r="N392" s="822">
        <v>23</v>
      </c>
      <c r="O392" s="826">
        <v>11.5</v>
      </c>
      <c r="P392" s="825">
        <v>0</v>
      </c>
      <c r="Q392" s="827"/>
      <c r="R392" s="822">
        <v>22</v>
      </c>
      <c r="S392" s="827">
        <v>0.95652173913043481</v>
      </c>
      <c r="T392" s="826">
        <v>11</v>
      </c>
      <c r="U392" s="828">
        <v>0.95652173913043481</v>
      </c>
    </row>
    <row r="393" spans="1:21" ht="14.45" customHeight="1" x14ac:dyDescent="0.2">
      <c r="A393" s="821">
        <v>31</v>
      </c>
      <c r="B393" s="822" t="s">
        <v>1360</v>
      </c>
      <c r="C393" s="822" t="s">
        <v>1366</v>
      </c>
      <c r="D393" s="823" t="s">
        <v>2116</v>
      </c>
      <c r="E393" s="824" t="s">
        <v>1385</v>
      </c>
      <c r="F393" s="822" t="s">
        <v>1361</v>
      </c>
      <c r="G393" s="822" t="s">
        <v>1392</v>
      </c>
      <c r="H393" s="822" t="s">
        <v>329</v>
      </c>
      <c r="I393" s="822" t="s">
        <v>1970</v>
      </c>
      <c r="J393" s="822" t="s">
        <v>830</v>
      </c>
      <c r="K393" s="822" t="s">
        <v>831</v>
      </c>
      <c r="L393" s="825">
        <v>0</v>
      </c>
      <c r="M393" s="825">
        <v>0</v>
      </c>
      <c r="N393" s="822">
        <v>1</v>
      </c>
      <c r="O393" s="826">
        <v>1</v>
      </c>
      <c r="P393" s="825">
        <v>0</v>
      </c>
      <c r="Q393" s="827"/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31</v>
      </c>
      <c r="B394" s="822" t="s">
        <v>1360</v>
      </c>
      <c r="C394" s="822" t="s">
        <v>1366</v>
      </c>
      <c r="D394" s="823" t="s">
        <v>2116</v>
      </c>
      <c r="E394" s="824" t="s">
        <v>1385</v>
      </c>
      <c r="F394" s="822" t="s">
        <v>1361</v>
      </c>
      <c r="G394" s="822" t="s">
        <v>1494</v>
      </c>
      <c r="H394" s="822" t="s">
        <v>329</v>
      </c>
      <c r="I394" s="822" t="s">
        <v>1840</v>
      </c>
      <c r="J394" s="822" t="s">
        <v>1841</v>
      </c>
      <c r="K394" s="822" t="s">
        <v>1842</v>
      </c>
      <c r="L394" s="825">
        <v>59.56</v>
      </c>
      <c r="M394" s="825">
        <v>59.56</v>
      </c>
      <c r="N394" s="822">
        <v>1</v>
      </c>
      <c r="O394" s="826">
        <v>0.5</v>
      </c>
      <c r="P394" s="825">
        <v>59.56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31</v>
      </c>
      <c r="B395" s="822" t="s">
        <v>1360</v>
      </c>
      <c r="C395" s="822" t="s">
        <v>1366</v>
      </c>
      <c r="D395" s="823" t="s">
        <v>2116</v>
      </c>
      <c r="E395" s="824" t="s">
        <v>1385</v>
      </c>
      <c r="F395" s="822" t="s">
        <v>1361</v>
      </c>
      <c r="G395" s="822" t="s">
        <v>1498</v>
      </c>
      <c r="H395" s="822" t="s">
        <v>329</v>
      </c>
      <c r="I395" s="822" t="s">
        <v>1499</v>
      </c>
      <c r="J395" s="822" t="s">
        <v>977</v>
      </c>
      <c r="K395" s="822" t="s">
        <v>1500</v>
      </c>
      <c r="L395" s="825">
        <v>219.37</v>
      </c>
      <c r="M395" s="825">
        <v>219.37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31</v>
      </c>
      <c r="B396" s="822" t="s">
        <v>1360</v>
      </c>
      <c r="C396" s="822" t="s">
        <v>1366</v>
      </c>
      <c r="D396" s="823" t="s">
        <v>2116</v>
      </c>
      <c r="E396" s="824" t="s">
        <v>1385</v>
      </c>
      <c r="F396" s="822" t="s">
        <v>1361</v>
      </c>
      <c r="G396" s="822" t="s">
        <v>1971</v>
      </c>
      <c r="H396" s="822" t="s">
        <v>329</v>
      </c>
      <c r="I396" s="822" t="s">
        <v>1972</v>
      </c>
      <c r="J396" s="822" t="s">
        <v>1973</v>
      </c>
      <c r="K396" s="822" t="s">
        <v>1974</v>
      </c>
      <c r="L396" s="825">
        <v>60.39</v>
      </c>
      <c r="M396" s="825">
        <v>60.39</v>
      </c>
      <c r="N396" s="822">
        <v>1</v>
      </c>
      <c r="O396" s="826">
        <v>1</v>
      </c>
      <c r="P396" s="825">
        <v>60.39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31</v>
      </c>
      <c r="B397" s="822" t="s">
        <v>1360</v>
      </c>
      <c r="C397" s="822" t="s">
        <v>1366</v>
      </c>
      <c r="D397" s="823" t="s">
        <v>2116</v>
      </c>
      <c r="E397" s="824" t="s">
        <v>1385</v>
      </c>
      <c r="F397" s="822" t="s">
        <v>1361</v>
      </c>
      <c r="G397" s="822" t="s">
        <v>1761</v>
      </c>
      <c r="H397" s="822" t="s">
        <v>329</v>
      </c>
      <c r="I397" s="822" t="s">
        <v>1898</v>
      </c>
      <c r="J397" s="822" t="s">
        <v>1899</v>
      </c>
      <c r="K397" s="822" t="s">
        <v>1900</v>
      </c>
      <c r="L397" s="825">
        <v>33.4</v>
      </c>
      <c r="M397" s="825">
        <v>33.4</v>
      </c>
      <c r="N397" s="822">
        <v>1</v>
      </c>
      <c r="O397" s="826">
        <v>1</v>
      </c>
      <c r="P397" s="825">
        <v>33.4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31</v>
      </c>
      <c r="B398" s="822" t="s">
        <v>1360</v>
      </c>
      <c r="C398" s="822" t="s">
        <v>1366</v>
      </c>
      <c r="D398" s="823" t="s">
        <v>2116</v>
      </c>
      <c r="E398" s="824" t="s">
        <v>1385</v>
      </c>
      <c r="F398" s="822" t="s">
        <v>1361</v>
      </c>
      <c r="G398" s="822" t="s">
        <v>1501</v>
      </c>
      <c r="H398" s="822" t="s">
        <v>329</v>
      </c>
      <c r="I398" s="822" t="s">
        <v>1765</v>
      </c>
      <c r="J398" s="822" t="s">
        <v>1766</v>
      </c>
      <c r="K398" s="822" t="s">
        <v>1767</v>
      </c>
      <c r="L398" s="825">
        <v>311.02</v>
      </c>
      <c r="M398" s="825">
        <v>311.02</v>
      </c>
      <c r="N398" s="822">
        <v>1</v>
      </c>
      <c r="O398" s="826">
        <v>1</v>
      </c>
      <c r="P398" s="825">
        <v>311.02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31</v>
      </c>
      <c r="B399" s="822" t="s">
        <v>1360</v>
      </c>
      <c r="C399" s="822" t="s">
        <v>1366</v>
      </c>
      <c r="D399" s="823" t="s">
        <v>2116</v>
      </c>
      <c r="E399" s="824" t="s">
        <v>1385</v>
      </c>
      <c r="F399" s="822" t="s">
        <v>1361</v>
      </c>
      <c r="G399" s="822" t="s">
        <v>1393</v>
      </c>
      <c r="H399" s="822" t="s">
        <v>329</v>
      </c>
      <c r="I399" s="822" t="s">
        <v>1516</v>
      </c>
      <c r="J399" s="822" t="s">
        <v>1395</v>
      </c>
      <c r="K399" s="822" t="s">
        <v>1517</v>
      </c>
      <c r="L399" s="825">
        <v>99.94</v>
      </c>
      <c r="M399" s="825">
        <v>399.76</v>
      </c>
      <c r="N399" s="822">
        <v>4</v>
      </c>
      <c r="O399" s="826">
        <v>2.5</v>
      </c>
      <c r="P399" s="825">
        <v>399.76</v>
      </c>
      <c r="Q399" s="827">
        <v>1</v>
      </c>
      <c r="R399" s="822">
        <v>4</v>
      </c>
      <c r="S399" s="827">
        <v>1</v>
      </c>
      <c r="T399" s="826">
        <v>2.5</v>
      </c>
      <c r="U399" s="828">
        <v>1</v>
      </c>
    </row>
    <row r="400" spans="1:21" ht="14.45" customHeight="1" x14ac:dyDescent="0.2">
      <c r="A400" s="821">
        <v>31</v>
      </c>
      <c r="B400" s="822" t="s">
        <v>1360</v>
      </c>
      <c r="C400" s="822" t="s">
        <v>1366</v>
      </c>
      <c r="D400" s="823" t="s">
        <v>2116</v>
      </c>
      <c r="E400" s="824" t="s">
        <v>1385</v>
      </c>
      <c r="F400" s="822" t="s">
        <v>1361</v>
      </c>
      <c r="G400" s="822" t="s">
        <v>1393</v>
      </c>
      <c r="H400" s="822" t="s">
        <v>606</v>
      </c>
      <c r="I400" s="822" t="s">
        <v>1772</v>
      </c>
      <c r="J400" s="822" t="s">
        <v>1395</v>
      </c>
      <c r="K400" s="822" t="s">
        <v>1773</v>
      </c>
      <c r="L400" s="825">
        <v>150.94</v>
      </c>
      <c r="M400" s="825">
        <v>150.94</v>
      </c>
      <c r="N400" s="822">
        <v>1</v>
      </c>
      <c r="O400" s="826">
        <v>1</v>
      </c>
      <c r="P400" s="825">
        <v>150.94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31</v>
      </c>
      <c r="B401" s="822" t="s">
        <v>1360</v>
      </c>
      <c r="C401" s="822" t="s">
        <v>1366</v>
      </c>
      <c r="D401" s="823" t="s">
        <v>2116</v>
      </c>
      <c r="E401" s="824" t="s">
        <v>1385</v>
      </c>
      <c r="F401" s="822" t="s">
        <v>1361</v>
      </c>
      <c r="G401" s="822" t="s">
        <v>1393</v>
      </c>
      <c r="H401" s="822" t="s">
        <v>329</v>
      </c>
      <c r="I401" s="822" t="s">
        <v>1852</v>
      </c>
      <c r="J401" s="822" t="s">
        <v>1519</v>
      </c>
      <c r="K401" s="822" t="s">
        <v>1853</v>
      </c>
      <c r="L401" s="825">
        <v>16.77</v>
      </c>
      <c r="M401" s="825">
        <v>16.77</v>
      </c>
      <c r="N401" s="822">
        <v>1</v>
      </c>
      <c r="O401" s="826">
        <v>1</v>
      </c>
      <c r="P401" s="825">
        <v>16.77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31</v>
      </c>
      <c r="B402" s="822" t="s">
        <v>1360</v>
      </c>
      <c r="C402" s="822" t="s">
        <v>1366</v>
      </c>
      <c r="D402" s="823" t="s">
        <v>2116</v>
      </c>
      <c r="E402" s="824" t="s">
        <v>1385</v>
      </c>
      <c r="F402" s="822" t="s">
        <v>1361</v>
      </c>
      <c r="G402" s="822" t="s">
        <v>1393</v>
      </c>
      <c r="H402" s="822" t="s">
        <v>329</v>
      </c>
      <c r="I402" s="822" t="s">
        <v>1854</v>
      </c>
      <c r="J402" s="822" t="s">
        <v>1395</v>
      </c>
      <c r="K402" s="822" t="s">
        <v>1855</v>
      </c>
      <c r="L402" s="825">
        <v>16.77</v>
      </c>
      <c r="M402" s="825">
        <v>16.77</v>
      </c>
      <c r="N402" s="822">
        <v>1</v>
      </c>
      <c r="O402" s="826">
        <v>1</v>
      </c>
      <c r="P402" s="825">
        <v>16.77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31</v>
      </c>
      <c r="B403" s="822" t="s">
        <v>1360</v>
      </c>
      <c r="C403" s="822" t="s">
        <v>1366</v>
      </c>
      <c r="D403" s="823" t="s">
        <v>2116</v>
      </c>
      <c r="E403" s="824" t="s">
        <v>1385</v>
      </c>
      <c r="F403" s="822" t="s">
        <v>1361</v>
      </c>
      <c r="G403" s="822" t="s">
        <v>1529</v>
      </c>
      <c r="H403" s="822" t="s">
        <v>329</v>
      </c>
      <c r="I403" s="822" t="s">
        <v>1535</v>
      </c>
      <c r="J403" s="822" t="s">
        <v>934</v>
      </c>
      <c r="K403" s="822" t="s">
        <v>1536</v>
      </c>
      <c r="L403" s="825">
        <v>225.06</v>
      </c>
      <c r="M403" s="825">
        <v>225.06</v>
      </c>
      <c r="N403" s="822">
        <v>1</v>
      </c>
      <c r="O403" s="826">
        <v>0.5</v>
      </c>
      <c r="P403" s="825">
        <v>225.06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31</v>
      </c>
      <c r="B404" s="822" t="s">
        <v>1360</v>
      </c>
      <c r="C404" s="822" t="s">
        <v>1366</v>
      </c>
      <c r="D404" s="823" t="s">
        <v>2116</v>
      </c>
      <c r="E404" s="824" t="s">
        <v>1385</v>
      </c>
      <c r="F404" s="822" t="s">
        <v>1361</v>
      </c>
      <c r="G404" s="822" t="s">
        <v>1975</v>
      </c>
      <c r="H404" s="822" t="s">
        <v>329</v>
      </c>
      <c r="I404" s="822" t="s">
        <v>1976</v>
      </c>
      <c r="J404" s="822" t="s">
        <v>1977</v>
      </c>
      <c r="K404" s="822" t="s">
        <v>1978</v>
      </c>
      <c r="L404" s="825">
        <v>248.55</v>
      </c>
      <c r="M404" s="825">
        <v>497.1</v>
      </c>
      <c r="N404" s="822">
        <v>2</v>
      </c>
      <c r="O404" s="826">
        <v>1</v>
      </c>
      <c r="P404" s="825">
        <v>497.1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31</v>
      </c>
      <c r="B405" s="822" t="s">
        <v>1360</v>
      </c>
      <c r="C405" s="822" t="s">
        <v>1366</v>
      </c>
      <c r="D405" s="823" t="s">
        <v>2116</v>
      </c>
      <c r="E405" s="824" t="s">
        <v>1385</v>
      </c>
      <c r="F405" s="822" t="s">
        <v>1361</v>
      </c>
      <c r="G405" s="822" t="s">
        <v>1544</v>
      </c>
      <c r="H405" s="822" t="s">
        <v>329</v>
      </c>
      <c r="I405" s="822" t="s">
        <v>1901</v>
      </c>
      <c r="J405" s="822" t="s">
        <v>805</v>
      </c>
      <c r="K405" s="822" t="s">
        <v>806</v>
      </c>
      <c r="L405" s="825">
        <v>121.92</v>
      </c>
      <c r="M405" s="825">
        <v>243.84</v>
      </c>
      <c r="N405" s="822">
        <v>2</v>
      </c>
      <c r="O405" s="826">
        <v>2</v>
      </c>
      <c r="P405" s="825">
        <v>243.84</v>
      </c>
      <c r="Q405" s="827">
        <v>1</v>
      </c>
      <c r="R405" s="822">
        <v>2</v>
      </c>
      <c r="S405" s="827">
        <v>1</v>
      </c>
      <c r="T405" s="826">
        <v>2</v>
      </c>
      <c r="U405" s="828">
        <v>1</v>
      </c>
    </row>
    <row r="406" spans="1:21" ht="14.45" customHeight="1" x14ac:dyDescent="0.2">
      <c r="A406" s="821">
        <v>31</v>
      </c>
      <c r="B406" s="822" t="s">
        <v>1360</v>
      </c>
      <c r="C406" s="822" t="s">
        <v>1366</v>
      </c>
      <c r="D406" s="823" t="s">
        <v>2116</v>
      </c>
      <c r="E406" s="824" t="s">
        <v>1385</v>
      </c>
      <c r="F406" s="822" t="s">
        <v>1363</v>
      </c>
      <c r="G406" s="822" t="s">
        <v>1554</v>
      </c>
      <c r="H406" s="822" t="s">
        <v>329</v>
      </c>
      <c r="I406" s="822" t="s">
        <v>1555</v>
      </c>
      <c r="J406" s="822" t="s">
        <v>1556</v>
      </c>
      <c r="K406" s="822" t="s">
        <v>1557</v>
      </c>
      <c r="L406" s="825">
        <v>37.25</v>
      </c>
      <c r="M406" s="825">
        <v>372.5</v>
      </c>
      <c r="N406" s="822">
        <v>10</v>
      </c>
      <c r="O406" s="826">
        <v>3</v>
      </c>
      <c r="P406" s="825">
        <v>372.5</v>
      </c>
      <c r="Q406" s="827">
        <v>1</v>
      </c>
      <c r="R406" s="822">
        <v>10</v>
      </c>
      <c r="S406" s="827">
        <v>1</v>
      </c>
      <c r="T406" s="826">
        <v>3</v>
      </c>
      <c r="U406" s="828">
        <v>1</v>
      </c>
    </row>
    <row r="407" spans="1:21" ht="14.45" customHeight="1" x14ac:dyDescent="0.2">
      <c r="A407" s="821">
        <v>31</v>
      </c>
      <c r="B407" s="822" t="s">
        <v>1360</v>
      </c>
      <c r="C407" s="822" t="s">
        <v>1366</v>
      </c>
      <c r="D407" s="823" t="s">
        <v>2116</v>
      </c>
      <c r="E407" s="824" t="s">
        <v>1385</v>
      </c>
      <c r="F407" s="822" t="s">
        <v>1363</v>
      </c>
      <c r="G407" s="822" t="s">
        <v>1434</v>
      </c>
      <c r="H407" s="822" t="s">
        <v>329</v>
      </c>
      <c r="I407" s="822" t="s">
        <v>1567</v>
      </c>
      <c r="J407" s="822" t="s">
        <v>1568</v>
      </c>
      <c r="K407" s="822" t="s">
        <v>1569</v>
      </c>
      <c r="L407" s="825">
        <v>492.19</v>
      </c>
      <c r="M407" s="825">
        <v>492.19</v>
      </c>
      <c r="N407" s="822">
        <v>1</v>
      </c>
      <c r="O407" s="826">
        <v>1</v>
      </c>
      <c r="P407" s="825">
        <v>492.19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31</v>
      </c>
      <c r="B408" s="822" t="s">
        <v>1360</v>
      </c>
      <c r="C408" s="822" t="s">
        <v>1366</v>
      </c>
      <c r="D408" s="823" t="s">
        <v>2116</v>
      </c>
      <c r="E408" s="824" t="s">
        <v>1385</v>
      </c>
      <c r="F408" s="822" t="s">
        <v>1363</v>
      </c>
      <c r="G408" s="822" t="s">
        <v>1434</v>
      </c>
      <c r="H408" s="822" t="s">
        <v>329</v>
      </c>
      <c r="I408" s="822" t="s">
        <v>1979</v>
      </c>
      <c r="J408" s="822" t="s">
        <v>1980</v>
      </c>
      <c r="K408" s="822" t="s">
        <v>1981</v>
      </c>
      <c r="L408" s="825">
        <v>349.11</v>
      </c>
      <c r="M408" s="825">
        <v>349.11</v>
      </c>
      <c r="N408" s="822">
        <v>1</v>
      </c>
      <c r="O408" s="826">
        <v>1</v>
      </c>
      <c r="P408" s="825">
        <v>349.11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31</v>
      </c>
      <c r="B409" s="822" t="s">
        <v>1360</v>
      </c>
      <c r="C409" s="822" t="s">
        <v>1366</v>
      </c>
      <c r="D409" s="823" t="s">
        <v>2116</v>
      </c>
      <c r="E409" s="824" t="s">
        <v>1385</v>
      </c>
      <c r="F409" s="822" t="s">
        <v>1363</v>
      </c>
      <c r="G409" s="822" t="s">
        <v>1434</v>
      </c>
      <c r="H409" s="822" t="s">
        <v>329</v>
      </c>
      <c r="I409" s="822" t="s">
        <v>1785</v>
      </c>
      <c r="J409" s="822" t="s">
        <v>1786</v>
      </c>
      <c r="K409" s="822" t="s">
        <v>1787</v>
      </c>
      <c r="L409" s="825">
        <v>1392.62</v>
      </c>
      <c r="M409" s="825">
        <v>1392.62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31</v>
      </c>
      <c r="B410" s="822" t="s">
        <v>1360</v>
      </c>
      <c r="C410" s="822" t="s">
        <v>1366</v>
      </c>
      <c r="D410" s="823" t="s">
        <v>2116</v>
      </c>
      <c r="E410" s="824" t="s">
        <v>1385</v>
      </c>
      <c r="F410" s="822" t="s">
        <v>1363</v>
      </c>
      <c r="G410" s="822" t="s">
        <v>1434</v>
      </c>
      <c r="H410" s="822" t="s">
        <v>329</v>
      </c>
      <c r="I410" s="822" t="s">
        <v>1599</v>
      </c>
      <c r="J410" s="822" t="s">
        <v>1600</v>
      </c>
      <c r="K410" s="822" t="s">
        <v>1601</v>
      </c>
      <c r="L410" s="825">
        <v>320.25</v>
      </c>
      <c r="M410" s="825">
        <v>640.5</v>
      </c>
      <c r="N410" s="822">
        <v>2</v>
      </c>
      <c r="O410" s="826">
        <v>2</v>
      </c>
      <c r="P410" s="825">
        <v>640.5</v>
      </c>
      <c r="Q410" s="827">
        <v>1</v>
      </c>
      <c r="R410" s="822">
        <v>2</v>
      </c>
      <c r="S410" s="827">
        <v>1</v>
      </c>
      <c r="T410" s="826">
        <v>2</v>
      </c>
      <c r="U410" s="828">
        <v>1</v>
      </c>
    </row>
    <row r="411" spans="1:21" ht="14.45" customHeight="1" x14ac:dyDescent="0.2">
      <c r="A411" s="821">
        <v>31</v>
      </c>
      <c r="B411" s="822" t="s">
        <v>1360</v>
      </c>
      <c r="C411" s="822" t="s">
        <v>1366</v>
      </c>
      <c r="D411" s="823" t="s">
        <v>2116</v>
      </c>
      <c r="E411" s="824" t="s">
        <v>1385</v>
      </c>
      <c r="F411" s="822" t="s">
        <v>1363</v>
      </c>
      <c r="G411" s="822" t="s">
        <v>1634</v>
      </c>
      <c r="H411" s="822" t="s">
        <v>329</v>
      </c>
      <c r="I411" s="822" t="s">
        <v>1638</v>
      </c>
      <c r="J411" s="822" t="s">
        <v>1639</v>
      </c>
      <c r="K411" s="822" t="s">
        <v>1640</v>
      </c>
      <c r="L411" s="825">
        <v>399.63</v>
      </c>
      <c r="M411" s="825">
        <v>799.26</v>
      </c>
      <c r="N411" s="822">
        <v>2</v>
      </c>
      <c r="O411" s="826">
        <v>2</v>
      </c>
      <c r="P411" s="825">
        <v>799.26</v>
      </c>
      <c r="Q411" s="827">
        <v>1</v>
      </c>
      <c r="R411" s="822">
        <v>2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31</v>
      </c>
      <c r="B412" s="822" t="s">
        <v>1360</v>
      </c>
      <c r="C412" s="822" t="s">
        <v>1366</v>
      </c>
      <c r="D412" s="823" t="s">
        <v>2116</v>
      </c>
      <c r="E412" s="824" t="s">
        <v>1385</v>
      </c>
      <c r="F412" s="822" t="s">
        <v>1363</v>
      </c>
      <c r="G412" s="822" t="s">
        <v>1634</v>
      </c>
      <c r="H412" s="822" t="s">
        <v>329</v>
      </c>
      <c r="I412" s="822" t="s">
        <v>1641</v>
      </c>
      <c r="J412" s="822" t="s">
        <v>1642</v>
      </c>
      <c r="K412" s="822" t="s">
        <v>1643</v>
      </c>
      <c r="L412" s="825">
        <v>249.55</v>
      </c>
      <c r="M412" s="825">
        <v>499.1</v>
      </c>
      <c r="N412" s="822">
        <v>2</v>
      </c>
      <c r="O412" s="826">
        <v>1</v>
      </c>
      <c r="P412" s="825">
        <v>499.1</v>
      </c>
      <c r="Q412" s="827">
        <v>1</v>
      </c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31</v>
      </c>
      <c r="B413" s="822" t="s">
        <v>1360</v>
      </c>
      <c r="C413" s="822" t="s">
        <v>1366</v>
      </c>
      <c r="D413" s="823" t="s">
        <v>2116</v>
      </c>
      <c r="E413" s="824" t="s">
        <v>1386</v>
      </c>
      <c r="F413" s="822" t="s">
        <v>1361</v>
      </c>
      <c r="G413" s="822" t="s">
        <v>1397</v>
      </c>
      <c r="H413" s="822" t="s">
        <v>329</v>
      </c>
      <c r="I413" s="822" t="s">
        <v>1982</v>
      </c>
      <c r="J413" s="822" t="s">
        <v>1399</v>
      </c>
      <c r="K413" s="822" t="s">
        <v>1983</v>
      </c>
      <c r="L413" s="825">
        <v>922.76</v>
      </c>
      <c r="M413" s="825">
        <v>4613.8</v>
      </c>
      <c r="N413" s="822">
        <v>5</v>
      </c>
      <c r="O413" s="826">
        <v>1</v>
      </c>
      <c r="P413" s="825">
        <v>4613.8</v>
      </c>
      <c r="Q413" s="827">
        <v>1</v>
      </c>
      <c r="R413" s="822">
        <v>5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31</v>
      </c>
      <c r="B414" s="822" t="s">
        <v>1360</v>
      </c>
      <c r="C414" s="822" t="s">
        <v>1366</v>
      </c>
      <c r="D414" s="823" t="s">
        <v>2116</v>
      </c>
      <c r="E414" s="824" t="s">
        <v>1386</v>
      </c>
      <c r="F414" s="822" t="s">
        <v>1361</v>
      </c>
      <c r="G414" s="822" t="s">
        <v>1800</v>
      </c>
      <c r="H414" s="822" t="s">
        <v>606</v>
      </c>
      <c r="I414" s="822" t="s">
        <v>1182</v>
      </c>
      <c r="J414" s="822" t="s">
        <v>1183</v>
      </c>
      <c r="K414" s="822" t="s">
        <v>1184</v>
      </c>
      <c r="L414" s="825">
        <v>31.09</v>
      </c>
      <c r="M414" s="825">
        <v>31.09</v>
      </c>
      <c r="N414" s="822">
        <v>1</v>
      </c>
      <c r="O414" s="826">
        <v>0.5</v>
      </c>
      <c r="P414" s="825">
        <v>31.09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31</v>
      </c>
      <c r="B415" s="822" t="s">
        <v>1360</v>
      </c>
      <c r="C415" s="822" t="s">
        <v>1366</v>
      </c>
      <c r="D415" s="823" t="s">
        <v>2116</v>
      </c>
      <c r="E415" s="824" t="s">
        <v>1386</v>
      </c>
      <c r="F415" s="822" t="s">
        <v>1361</v>
      </c>
      <c r="G415" s="822" t="s">
        <v>1984</v>
      </c>
      <c r="H415" s="822" t="s">
        <v>606</v>
      </c>
      <c r="I415" s="822" t="s">
        <v>1201</v>
      </c>
      <c r="J415" s="822" t="s">
        <v>1202</v>
      </c>
      <c r="K415" s="822" t="s">
        <v>1203</v>
      </c>
      <c r="L415" s="825">
        <v>130.51</v>
      </c>
      <c r="M415" s="825">
        <v>130.51</v>
      </c>
      <c r="N415" s="822">
        <v>1</v>
      </c>
      <c r="O415" s="826">
        <v>0.5</v>
      </c>
      <c r="P415" s="825">
        <v>130.51</v>
      </c>
      <c r="Q415" s="827">
        <v>1</v>
      </c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31</v>
      </c>
      <c r="B416" s="822" t="s">
        <v>1360</v>
      </c>
      <c r="C416" s="822" t="s">
        <v>1366</v>
      </c>
      <c r="D416" s="823" t="s">
        <v>2116</v>
      </c>
      <c r="E416" s="824" t="s">
        <v>1386</v>
      </c>
      <c r="F416" s="822" t="s">
        <v>1361</v>
      </c>
      <c r="G416" s="822" t="s">
        <v>1985</v>
      </c>
      <c r="H416" s="822" t="s">
        <v>329</v>
      </c>
      <c r="I416" s="822" t="s">
        <v>1986</v>
      </c>
      <c r="J416" s="822" t="s">
        <v>1987</v>
      </c>
      <c r="K416" s="822" t="s">
        <v>1988</v>
      </c>
      <c r="L416" s="825">
        <v>176.32</v>
      </c>
      <c r="M416" s="825">
        <v>352.64</v>
      </c>
      <c r="N416" s="822">
        <v>2</v>
      </c>
      <c r="O416" s="826">
        <v>1</v>
      </c>
      <c r="P416" s="825">
        <v>352.64</v>
      </c>
      <c r="Q416" s="827">
        <v>1</v>
      </c>
      <c r="R416" s="822">
        <v>2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31</v>
      </c>
      <c r="B417" s="822" t="s">
        <v>1360</v>
      </c>
      <c r="C417" s="822" t="s">
        <v>1366</v>
      </c>
      <c r="D417" s="823" t="s">
        <v>2116</v>
      </c>
      <c r="E417" s="824" t="s">
        <v>1386</v>
      </c>
      <c r="F417" s="822" t="s">
        <v>1361</v>
      </c>
      <c r="G417" s="822" t="s">
        <v>1679</v>
      </c>
      <c r="H417" s="822" t="s">
        <v>606</v>
      </c>
      <c r="I417" s="822" t="s">
        <v>1680</v>
      </c>
      <c r="J417" s="822" t="s">
        <v>1681</v>
      </c>
      <c r="K417" s="822" t="s">
        <v>1682</v>
      </c>
      <c r="L417" s="825">
        <v>664.1</v>
      </c>
      <c r="M417" s="825">
        <v>664.1</v>
      </c>
      <c r="N417" s="822">
        <v>1</v>
      </c>
      <c r="O417" s="826">
        <v>0.5</v>
      </c>
      <c r="P417" s="825">
        <v>664.1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31</v>
      </c>
      <c r="B418" s="822" t="s">
        <v>1360</v>
      </c>
      <c r="C418" s="822" t="s">
        <v>1366</v>
      </c>
      <c r="D418" s="823" t="s">
        <v>2116</v>
      </c>
      <c r="E418" s="824" t="s">
        <v>1386</v>
      </c>
      <c r="F418" s="822" t="s">
        <v>1361</v>
      </c>
      <c r="G418" s="822" t="s">
        <v>1989</v>
      </c>
      <c r="H418" s="822" t="s">
        <v>329</v>
      </c>
      <c r="I418" s="822" t="s">
        <v>1990</v>
      </c>
      <c r="J418" s="822" t="s">
        <v>1991</v>
      </c>
      <c r="K418" s="822" t="s">
        <v>1992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31</v>
      </c>
      <c r="B419" s="822" t="s">
        <v>1360</v>
      </c>
      <c r="C419" s="822" t="s">
        <v>1366</v>
      </c>
      <c r="D419" s="823" t="s">
        <v>2116</v>
      </c>
      <c r="E419" s="824" t="s">
        <v>1386</v>
      </c>
      <c r="F419" s="822" t="s">
        <v>1361</v>
      </c>
      <c r="G419" s="822" t="s">
        <v>1989</v>
      </c>
      <c r="H419" s="822" t="s">
        <v>329</v>
      </c>
      <c r="I419" s="822" t="s">
        <v>1993</v>
      </c>
      <c r="J419" s="822" t="s">
        <v>745</v>
      </c>
      <c r="K419" s="822" t="s">
        <v>1994</v>
      </c>
      <c r="L419" s="825">
        <v>0</v>
      </c>
      <c r="M419" s="825">
        <v>0</v>
      </c>
      <c r="N419" s="822">
        <v>3</v>
      </c>
      <c r="O419" s="826">
        <v>1</v>
      </c>
      <c r="P419" s="825">
        <v>0</v>
      </c>
      <c r="Q419" s="827"/>
      <c r="R419" s="822">
        <v>3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31</v>
      </c>
      <c r="B420" s="822" t="s">
        <v>1360</v>
      </c>
      <c r="C420" s="822" t="s">
        <v>1366</v>
      </c>
      <c r="D420" s="823" t="s">
        <v>2116</v>
      </c>
      <c r="E420" s="824" t="s">
        <v>1386</v>
      </c>
      <c r="F420" s="822" t="s">
        <v>1361</v>
      </c>
      <c r="G420" s="822" t="s">
        <v>1691</v>
      </c>
      <c r="H420" s="822" t="s">
        <v>606</v>
      </c>
      <c r="I420" s="822" t="s">
        <v>1695</v>
      </c>
      <c r="J420" s="822" t="s">
        <v>1693</v>
      </c>
      <c r="K420" s="822" t="s">
        <v>1696</v>
      </c>
      <c r="L420" s="825">
        <v>773.45</v>
      </c>
      <c r="M420" s="825">
        <v>3867.25</v>
      </c>
      <c r="N420" s="822">
        <v>5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31</v>
      </c>
      <c r="B421" s="822" t="s">
        <v>1360</v>
      </c>
      <c r="C421" s="822" t="s">
        <v>1366</v>
      </c>
      <c r="D421" s="823" t="s">
        <v>2116</v>
      </c>
      <c r="E421" s="824" t="s">
        <v>1386</v>
      </c>
      <c r="F421" s="822" t="s">
        <v>1361</v>
      </c>
      <c r="G421" s="822" t="s">
        <v>1465</v>
      </c>
      <c r="H421" s="822" t="s">
        <v>329</v>
      </c>
      <c r="I421" s="822" t="s">
        <v>1466</v>
      </c>
      <c r="J421" s="822" t="s">
        <v>1467</v>
      </c>
      <c r="K421" s="822" t="s">
        <v>1468</v>
      </c>
      <c r="L421" s="825">
        <v>132.97999999999999</v>
      </c>
      <c r="M421" s="825">
        <v>1462.7799999999997</v>
      </c>
      <c r="N421" s="822">
        <v>11</v>
      </c>
      <c r="O421" s="826">
        <v>3</v>
      </c>
      <c r="P421" s="825">
        <v>1462.7799999999997</v>
      </c>
      <c r="Q421" s="827">
        <v>1</v>
      </c>
      <c r="R421" s="822">
        <v>11</v>
      </c>
      <c r="S421" s="827">
        <v>1</v>
      </c>
      <c r="T421" s="826">
        <v>3</v>
      </c>
      <c r="U421" s="828">
        <v>1</v>
      </c>
    </row>
    <row r="422" spans="1:21" ht="14.45" customHeight="1" x14ac:dyDescent="0.2">
      <c r="A422" s="821">
        <v>31</v>
      </c>
      <c r="B422" s="822" t="s">
        <v>1360</v>
      </c>
      <c r="C422" s="822" t="s">
        <v>1366</v>
      </c>
      <c r="D422" s="823" t="s">
        <v>2116</v>
      </c>
      <c r="E422" s="824" t="s">
        <v>1386</v>
      </c>
      <c r="F422" s="822" t="s">
        <v>1361</v>
      </c>
      <c r="G422" s="822" t="s">
        <v>1418</v>
      </c>
      <c r="H422" s="822" t="s">
        <v>329</v>
      </c>
      <c r="I422" s="822" t="s">
        <v>1995</v>
      </c>
      <c r="J422" s="822" t="s">
        <v>1996</v>
      </c>
      <c r="K422" s="822" t="s">
        <v>1997</v>
      </c>
      <c r="L422" s="825">
        <v>26.37</v>
      </c>
      <c r="M422" s="825">
        <v>26.37</v>
      </c>
      <c r="N422" s="822">
        <v>1</v>
      </c>
      <c r="O422" s="826">
        <v>0.5</v>
      </c>
      <c r="P422" s="825">
        <v>26.37</v>
      </c>
      <c r="Q422" s="827">
        <v>1</v>
      </c>
      <c r="R422" s="822">
        <v>1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31</v>
      </c>
      <c r="B423" s="822" t="s">
        <v>1360</v>
      </c>
      <c r="C423" s="822" t="s">
        <v>1366</v>
      </c>
      <c r="D423" s="823" t="s">
        <v>2116</v>
      </c>
      <c r="E423" s="824" t="s">
        <v>1386</v>
      </c>
      <c r="F423" s="822" t="s">
        <v>1361</v>
      </c>
      <c r="G423" s="822" t="s">
        <v>1391</v>
      </c>
      <c r="H423" s="822" t="s">
        <v>606</v>
      </c>
      <c r="I423" s="822" t="s">
        <v>1155</v>
      </c>
      <c r="J423" s="822" t="s">
        <v>722</v>
      </c>
      <c r="K423" s="822" t="s">
        <v>1156</v>
      </c>
      <c r="L423" s="825">
        <v>1385.62</v>
      </c>
      <c r="M423" s="825">
        <v>1385.62</v>
      </c>
      <c r="N423" s="822">
        <v>1</v>
      </c>
      <c r="O423" s="826">
        <v>0.5</v>
      </c>
      <c r="P423" s="825">
        <v>1385.62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31</v>
      </c>
      <c r="B424" s="822" t="s">
        <v>1360</v>
      </c>
      <c r="C424" s="822" t="s">
        <v>1366</v>
      </c>
      <c r="D424" s="823" t="s">
        <v>2116</v>
      </c>
      <c r="E424" s="824" t="s">
        <v>1386</v>
      </c>
      <c r="F424" s="822" t="s">
        <v>1361</v>
      </c>
      <c r="G424" s="822" t="s">
        <v>1391</v>
      </c>
      <c r="H424" s="822" t="s">
        <v>606</v>
      </c>
      <c r="I424" s="822" t="s">
        <v>1159</v>
      </c>
      <c r="J424" s="822" t="s">
        <v>717</v>
      </c>
      <c r="K424" s="822" t="s">
        <v>1160</v>
      </c>
      <c r="L424" s="825">
        <v>736.33</v>
      </c>
      <c r="M424" s="825">
        <v>13990.27</v>
      </c>
      <c r="N424" s="822">
        <v>19</v>
      </c>
      <c r="O424" s="826">
        <v>9</v>
      </c>
      <c r="P424" s="825">
        <v>11781.28</v>
      </c>
      <c r="Q424" s="827">
        <v>0.8421052631578948</v>
      </c>
      <c r="R424" s="822">
        <v>16</v>
      </c>
      <c r="S424" s="827">
        <v>0.84210526315789469</v>
      </c>
      <c r="T424" s="826">
        <v>8</v>
      </c>
      <c r="U424" s="828">
        <v>0.88888888888888884</v>
      </c>
    </row>
    <row r="425" spans="1:21" ht="14.45" customHeight="1" x14ac:dyDescent="0.2">
      <c r="A425" s="821">
        <v>31</v>
      </c>
      <c r="B425" s="822" t="s">
        <v>1360</v>
      </c>
      <c r="C425" s="822" t="s">
        <v>1366</v>
      </c>
      <c r="D425" s="823" t="s">
        <v>2116</v>
      </c>
      <c r="E425" s="824" t="s">
        <v>1386</v>
      </c>
      <c r="F425" s="822" t="s">
        <v>1361</v>
      </c>
      <c r="G425" s="822" t="s">
        <v>1391</v>
      </c>
      <c r="H425" s="822" t="s">
        <v>606</v>
      </c>
      <c r="I425" s="822" t="s">
        <v>1157</v>
      </c>
      <c r="J425" s="822" t="s">
        <v>717</v>
      </c>
      <c r="K425" s="822" t="s">
        <v>1158</v>
      </c>
      <c r="L425" s="825">
        <v>923.74</v>
      </c>
      <c r="M425" s="825">
        <v>17551.060000000001</v>
      </c>
      <c r="N425" s="822">
        <v>19</v>
      </c>
      <c r="O425" s="826">
        <v>7</v>
      </c>
      <c r="P425" s="825">
        <v>14779.84</v>
      </c>
      <c r="Q425" s="827">
        <v>0.84210526315789469</v>
      </c>
      <c r="R425" s="822">
        <v>16</v>
      </c>
      <c r="S425" s="827">
        <v>0.84210526315789469</v>
      </c>
      <c r="T425" s="826">
        <v>6</v>
      </c>
      <c r="U425" s="828">
        <v>0.8571428571428571</v>
      </c>
    </row>
    <row r="426" spans="1:21" ht="14.45" customHeight="1" x14ac:dyDescent="0.2">
      <c r="A426" s="821">
        <v>31</v>
      </c>
      <c r="B426" s="822" t="s">
        <v>1360</v>
      </c>
      <c r="C426" s="822" t="s">
        <v>1366</v>
      </c>
      <c r="D426" s="823" t="s">
        <v>2116</v>
      </c>
      <c r="E426" s="824" t="s">
        <v>1386</v>
      </c>
      <c r="F426" s="822" t="s">
        <v>1361</v>
      </c>
      <c r="G426" s="822" t="s">
        <v>1998</v>
      </c>
      <c r="H426" s="822" t="s">
        <v>329</v>
      </c>
      <c r="I426" s="822" t="s">
        <v>1999</v>
      </c>
      <c r="J426" s="822" t="s">
        <v>2000</v>
      </c>
      <c r="K426" s="822" t="s">
        <v>2001</v>
      </c>
      <c r="L426" s="825">
        <v>88.07</v>
      </c>
      <c r="M426" s="825">
        <v>88.07</v>
      </c>
      <c r="N426" s="822">
        <v>1</v>
      </c>
      <c r="O426" s="826">
        <v>0.5</v>
      </c>
      <c r="P426" s="825">
        <v>88.07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31</v>
      </c>
      <c r="B427" s="822" t="s">
        <v>1360</v>
      </c>
      <c r="C427" s="822" t="s">
        <v>1366</v>
      </c>
      <c r="D427" s="823" t="s">
        <v>2116</v>
      </c>
      <c r="E427" s="824" t="s">
        <v>1386</v>
      </c>
      <c r="F427" s="822" t="s">
        <v>1361</v>
      </c>
      <c r="G427" s="822" t="s">
        <v>1475</v>
      </c>
      <c r="H427" s="822" t="s">
        <v>329</v>
      </c>
      <c r="I427" s="822" t="s">
        <v>1654</v>
      </c>
      <c r="J427" s="822" t="s">
        <v>628</v>
      </c>
      <c r="K427" s="822" t="s">
        <v>1655</v>
      </c>
      <c r="L427" s="825">
        <v>35.25</v>
      </c>
      <c r="M427" s="825">
        <v>141</v>
      </c>
      <c r="N427" s="822">
        <v>4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31</v>
      </c>
      <c r="B428" s="822" t="s">
        <v>1360</v>
      </c>
      <c r="C428" s="822" t="s">
        <v>1366</v>
      </c>
      <c r="D428" s="823" t="s">
        <v>2116</v>
      </c>
      <c r="E428" s="824" t="s">
        <v>1386</v>
      </c>
      <c r="F428" s="822" t="s">
        <v>1361</v>
      </c>
      <c r="G428" s="822" t="s">
        <v>1753</v>
      </c>
      <c r="H428" s="822" t="s">
        <v>329</v>
      </c>
      <c r="I428" s="822" t="s">
        <v>2002</v>
      </c>
      <c r="J428" s="822" t="s">
        <v>1755</v>
      </c>
      <c r="K428" s="822" t="s">
        <v>2003</v>
      </c>
      <c r="L428" s="825">
        <v>1437.73</v>
      </c>
      <c r="M428" s="825">
        <v>1437.73</v>
      </c>
      <c r="N428" s="822">
        <v>1</v>
      </c>
      <c r="O428" s="826">
        <v>0.5</v>
      </c>
      <c r="P428" s="825">
        <v>1437.73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31</v>
      </c>
      <c r="B429" s="822" t="s">
        <v>1360</v>
      </c>
      <c r="C429" s="822" t="s">
        <v>1366</v>
      </c>
      <c r="D429" s="823" t="s">
        <v>2116</v>
      </c>
      <c r="E429" s="824" t="s">
        <v>1386</v>
      </c>
      <c r="F429" s="822" t="s">
        <v>1361</v>
      </c>
      <c r="G429" s="822" t="s">
        <v>1753</v>
      </c>
      <c r="H429" s="822" t="s">
        <v>329</v>
      </c>
      <c r="I429" s="822" t="s">
        <v>2004</v>
      </c>
      <c r="J429" s="822" t="s">
        <v>1755</v>
      </c>
      <c r="K429" s="822" t="s">
        <v>2005</v>
      </c>
      <c r="L429" s="825">
        <v>4472.93</v>
      </c>
      <c r="M429" s="825">
        <v>4472.93</v>
      </c>
      <c r="N429" s="822">
        <v>1</v>
      </c>
      <c r="O429" s="826">
        <v>0.5</v>
      </c>
      <c r="P429" s="825">
        <v>4472.93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31</v>
      </c>
      <c r="B430" s="822" t="s">
        <v>1360</v>
      </c>
      <c r="C430" s="822" t="s">
        <v>1366</v>
      </c>
      <c r="D430" s="823" t="s">
        <v>2116</v>
      </c>
      <c r="E430" s="824" t="s">
        <v>1386</v>
      </c>
      <c r="F430" s="822" t="s">
        <v>1361</v>
      </c>
      <c r="G430" s="822" t="s">
        <v>1392</v>
      </c>
      <c r="H430" s="822" t="s">
        <v>606</v>
      </c>
      <c r="I430" s="822" t="s">
        <v>1277</v>
      </c>
      <c r="J430" s="822" t="s">
        <v>830</v>
      </c>
      <c r="K430" s="822" t="s">
        <v>831</v>
      </c>
      <c r="L430" s="825">
        <v>0</v>
      </c>
      <c r="M430" s="825">
        <v>0</v>
      </c>
      <c r="N430" s="822">
        <v>8</v>
      </c>
      <c r="O430" s="826">
        <v>5</v>
      </c>
      <c r="P430" s="825">
        <v>0</v>
      </c>
      <c r="Q430" s="827"/>
      <c r="R430" s="822">
        <v>8</v>
      </c>
      <c r="S430" s="827">
        <v>1</v>
      </c>
      <c r="T430" s="826">
        <v>5</v>
      </c>
      <c r="U430" s="828">
        <v>1</v>
      </c>
    </row>
    <row r="431" spans="1:21" ht="14.45" customHeight="1" x14ac:dyDescent="0.2">
      <c r="A431" s="821">
        <v>31</v>
      </c>
      <c r="B431" s="822" t="s">
        <v>1360</v>
      </c>
      <c r="C431" s="822" t="s">
        <v>1366</v>
      </c>
      <c r="D431" s="823" t="s">
        <v>2116</v>
      </c>
      <c r="E431" s="824" t="s">
        <v>1386</v>
      </c>
      <c r="F431" s="822" t="s">
        <v>1361</v>
      </c>
      <c r="G431" s="822" t="s">
        <v>2006</v>
      </c>
      <c r="H431" s="822" t="s">
        <v>329</v>
      </c>
      <c r="I431" s="822" t="s">
        <v>2007</v>
      </c>
      <c r="J431" s="822" t="s">
        <v>906</v>
      </c>
      <c r="K431" s="822" t="s">
        <v>2008</v>
      </c>
      <c r="L431" s="825">
        <v>789.2</v>
      </c>
      <c r="M431" s="825">
        <v>789.2</v>
      </c>
      <c r="N431" s="822">
        <v>1</v>
      </c>
      <c r="O431" s="826">
        <v>0.5</v>
      </c>
      <c r="P431" s="825">
        <v>789.2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31</v>
      </c>
      <c r="B432" s="822" t="s">
        <v>1360</v>
      </c>
      <c r="C432" s="822" t="s">
        <v>1366</v>
      </c>
      <c r="D432" s="823" t="s">
        <v>2116</v>
      </c>
      <c r="E432" s="824" t="s">
        <v>1386</v>
      </c>
      <c r="F432" s="822" t="s">
        <v>1361</v>
      </c>
      <c r="G432" s="822" t="s">
        <v>1498</v>
      </c>
      <c r="H432" s="822" t="s">
        <v>329</v>
      </c>
      <c r="I432" s="822" t="s">
        <v>1499</v>
      </c>
      <c r="J432" s="822" t="s">
        <v>977</v>
      </c>
      <c r="K432" s="822" t="s">
        <v>1500</v>
      </c>
      <c r="L432" s="825">
        <v>219.37</v>
      </c>
      <c r="M432" s="825">
        <v>438.74</v>
      </c>
      <c r="N432" s="822">
        <v>2</v>
      </c>
      <c r="O432" s="826">
        <v>0.5</v>
      </c>
      <c r="P432" s="825">
        <v>438.74</v>
      </c>
      <c r="Q432" s="827">
        <v>1</v>
      </c>
      <c r="R432" s="822">
        <v>2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31</v>
      </c>
      <c r="B433" s="822" t="s">
        <v>1360</v>
      </c>
      <c r="C433" s="822" t="s">
        <v>1366</v>
      </c>
      <c r="D433" s="823" t="s">
        <v>2116</v>
      </c>
      <c r="E433" s="824" t="s">
        <v>1386</v>
      </c>
      <c r="F433" s="822" t="s">
        <v>1361</v>
      </c>
      <c r="G433" s="822" t="s">
        <v>1761</v>
      </c>
      <c r="H433" s="822" t="s">
        <v>329</v>
      </c>
      <c r="I433" s="822" t="s">
        <v>2009</v>
      </c>
      <c r="J433" s="822" t="s">
        <v>2010</v>
      </c>
      <c r="K433" s="822" t="s">
        <v>2011</v>
      </c>
      <c r="L433" s="825">
        <v>200.34</v>
      </c>
      <c r="M433" s="825">
        <v>200.34</v>
      </c>
      <c r="N433" s="822">
        <v>1</v>
      </c>
      <c r="O433" s="826">
        <v>1</v>
      </c>
      <c r="P433" s="825">
        <v>200.34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31</v>
      </c>
      <c r="B434" s="822" t="s">
        <v>1360</v>
      </c>
      <c r="C434" s="822" t="s">
        <v>1366</v>
      </c>
      <c r="D434" s="823" t="s">
        <v>2116</v>
      </c>
      <c r="E434" s="824" t="s">
        <v>1386</v>
      </c>
      <c r="F434" s="822" t="s">
        <v>1361</v>
      </c>
      <c r="G434" s="822" t="s">
        <v>1761</v>
      </c>
      <c r="H434" s="822" t="s">
        <v>329</v>
      </c>
      <c r="I434" s="822" t="s">
        <v>2012</v>
      </c>
      <c r="J434" s="822" t="s">
        <v>1846</v>
      </c>
      <c r="K434" s="822" t="s">
        <v>2013</v>
      </c>
      <c r="L434" s="825">
        <v>200.34</v>
      </c>
      <c r="M434" s="825">
        <v>200.34</v>
      </c>
      <c r="N434" s="822">
        <v>1</v>
      </c>
      <c r="O434" s="826">
        <v>0.5</v>
      </c>
      <c r="P434" s="825">
        <v>200.34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31</v>
      </c>
      <c r="B435" s="822" t="s">
        <v>1360</v>
      </c>
      <c r="C435" s="822" t="s">
        <v>1366</v>
      </c>
      <c r="D435" s="823" t="s">
        <v>2116</v>
      </c>
      <c r="E435" s="824" t="s">
        <v>1386</v>
      </c>
      <c r="F435" s="822" t="s">
        <v>1361</v>
      </c>
      <c r="G435" s="822" t="s">
        <v>1761</v>
      </c>
      <c r="H435" s="822" t="s">
        <v>329</v>
      </c>
      <c r="I435" s="822" t="s">
        <v>2014</v>
      </c>
      <c r="J435" s="822" t="s">
        <v>2015</v>
      </c>
      <c r="K435" s="822" t="s">
        <v>2016</v>
      </c>
      <c r="L435" s="825">
        <v>150.26</v>
      </c>
      <c r="M435" s="825">
        <v>150.26</v>
      </c>
      <c r="N435" s="822">
        <v>1</v>
      </c>
      <c r="O435" s="826">
        <v>1</v>
      </c>
      <c r="P435" s="825">
        <v>150.26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31</v>
      </c>
      <c r="B436" s="822" t="s">
        <v>1360</v>
      </c>
      <c r="C436" s="822" t="s">
        <v>1366</v>
      </c>
      <c r="D436" s="823" t="s">
        <v>2116</v>
      </c>
      <c r="E436" s="824" t="s">
        <v>1386</v>
      </c>
      <c r="F436" s="822" t="s">
        <v>1361</v>
      </c>
      <c r="G436" s="822" t="s">
        <v>1761</v>
      </c>
      <c r="H436" s="822" t="s">
        <v>329</v>
      </c>
      <c r="I436" s="822" t="s">
        <v>2017</v>
      </c>
      <c r="J436" s="822" t="s">
        <v>2010</v>
      </c>
      <c r="K436" s="822" t="s">
        <v>1897</v>
      </c>
      <c r="L436" s="825">
        <v>100.17</v>
      </c>
      <c r="M436" s="825">
        <v>100.17</v>
      </c>
      <c r="N436" s="822">
        <v>1</v>
      </c>
      <c r="O436" s="826">
        <v>0.5</v>
      </c>
      <c r="P436" s="825">
        <v>100.17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31</v>
      </c>
      <c r="B437" s="822" t="s">
        <v>1360</v>
      </c>
      <c r="C437" s="822" t="s">
        <v>1366</v>
      </c>
      <c r="D437" s="823" t="s">
        <v>2116</v>
      </c>
      <c r="E437" s="824" t="s">
        <v>1386</v>
      </c>
      <c r="F437" s="822" t="s">
        <v>1361</v>
      </c>
      <c r="G437" s="822" t="s">
        <v>1501</v>
      </c>
      <c r="H437" s="822" t="s">
        <v>329</v>
      </c>
      <c r="I437" s="822" t="s">
        <v>1502</v>
      </c>
      <c r="J437" s="822" t="s">
        <v>1503</v>
      </c>
      <c r="K437" s="822" t="s">
        <v>1504</v>
      </c>
      <c r="L437" s="825">
        <v>387.73</v>
      </c>
      <c r="M437" s="825">
        <v>775.46</v>
      </c>
      <c r="N437" s="822">
        <v>2</v>
      </c>
      <c r="O437" s="826">
        <v>1</v>
      </c>
      <c r="P437" s="825">
        <v>775.46</v>
      </c>
      <c r="Q437" s="827">
        <v>1</v>
      </c>
      <c r="R437" s="822">
        <v>2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31</v>
      </c>
      <c r="B438" s="822" t="s">
        <v>1360</v>
      </c>
      <c r="C438" s="822" t="s">
        <v>1366</v>
      </c>
      <c r="D438" s="823" t="s">
        <v>2116</v>
      </c>
      <c r="E438" s="824" t="s">
        <v>1386</v>
      </c>
      <c r="F438" s="822" t="s">
        <v>1361</v>
      </c>
      <c r="G438" s="822" t="s">
        <v>1393</v>
      </c>
      <c r="H438" s="822" t="s">
        <v>329</v>
      </c>
      <c r="I438" s="822" t="s">
        <v>1516</v>
      </c>
      <c r="J438" s="822" t="s">
        <v>1395</v>
      </c>
      <c r="K438" s="822" t="s">
        <v>1517</v>
      </c>
      <c r="L438" s="825">
        <v>99.94</v>
      </c>
      <c r="M438" s="825">
        <v>99.94</v>
      </c>
      <c r="N438" s="822">
        <v>1</v>
      </c>
      <c r="O438" s="826">
        <v>0.5</v>
      </c>
      <c r="P438" s="825">
        <v>99.94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31</v>
      </c>
      <c r="B439" s="822" t="s">
        <v>1360</v>
      </c>
      <c r="C439" s="822" t="s">
        <v>1366</v>
      </c>
      <c r="D439" s="823" t="s">
        <v>2116</v>
      </c>
      <c r="E439" s="824" t="s">
        <v>1386</v>
      </c>
      <c r="F439" s="822" t="s">
        <v>1361</v>
      </c>
      <c r="G439" s="822" t="s">
        <v>1393</v>
      </c>
      <c r="H439" s="822" t="s">
        <v>606</v>
      </c>
      <c r="I439" s="822" t="s">
        <v>1772</v>
      </c>
      <c r="J439" s="822" t="s">
        <v>1395</v>
      </c>
      <c r="K439" s="822" t="s">
        <v>1773</v>
      </c>
      <c r="L439" s="825">
        <v>150.94</v>
      </c>
      <c r="M439" s="825">
        <v>150.94</v>
      </c>
      <c r="N439" s="822">
        <v>1</v>
      </c>
      <c r="O439" s="826">
        <v>0.5</v>
      </c>
      <c r="P439" s="825">
        <v>150.94</v>
      </c>
      <c r="Q439" s="827">
        <v>1</v>
      </c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31</v>
      </c>
      <c r="B440" s="822" t="s">
        <v>1360</v>
      </c>
      <c r="C440" s="822" t="s">
        <v>1366</v>
      </c>
      <c r="D440" s="823" t="s">
        <v>2116</v>
      </c>
      <c r="E440" s="824" t="s">
        <v>1386</v>
      </c>
      <c r="F440" s="822" t="s">
        <v>1361</v>
      </c>
      <c r="G440" s="822" t="s">
        <v>1529</v>
      </c>
      <c r="H440" s="822" t="s">
        <v>606</v>
      </c>
      <c r="I440" s="822" t="s">
        <v>1530</v>
      </c>
      <c r="J440" s="822" t="s">
        <v>934</v>
      </c>
      <c r="K440" s="822" t="s">
        <v>1531</v>
      </c>
      <c r="L440" s="825">
        <v>154.36000000000001</v>
      </c>
      <c r="M440" s="825">
        <v>154.36000000000001</v>
      </c>
      <c r="N440" s="822">
        <v>1</v>
      </c>
      <c r="O440" s="826">
        <v>1</v>
      </c>
      <c r="P440" s="825">
        <v>154.36000000000001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31</v>
      </c>
      <c r="B441" s="822" t="s">
        <v>1360</v>
      </c>
      <c r="C441" s="822" t="s">
        <v>1366</v>
      </c>
      <c r="D441" s="823" t="s">
        <v>2116</v>
      </c>
      <c r="E441" s="824" t="s">
        <v>1386</v>
      </c>
      <c r="F441" s="822" t="s">
        <v>1363</v>
      </c>
      <c r="G441" s="822" t="s">
        <v>1550</v>
      </c>
      <c r="H441" s="822" t="s">
        <v>329</v>
      </c>
      <c r="I441" s="822" t="s">
        <v>1551</v>
      </c>
      <c r="J441" s="822" t="s">
        <v>1552</v>
      </c>
      <c r="K441" s="822" t="s">
        <v>1553</v>
      </c>
      <c r="L441" s="825">
        <v>1437.5</v>
      </c>
      <c r="M441" s="825">
        <v>17250</v>
      </c>
      <c r="N441" s="822">
        <v>12</v>
      </c>
      <c r="O441" s="826">
        <v>12</v>
      </c>
      <c r="P441" s="825">
        <v>15812.5</v>
      </c>
      <c r="Q441" s="827">
        <v>0.91666666666666663</v>
      </c>
      <c r="R441" s="822">
        <v>11</v>
      </c>
      <c r="S441" s="827">
        <v>0.91666666666666663</v>
      </c>
      <c r="T441" s="826">
        <v>11</v>
      </c>
      <c r="U441" s="828">
        <v>0.91666666666666663</v>
      </c>
    </row>
    <row r="442" spans="1:21" ht="14.45" customHeight="1" x14ac:dyDescent="0.2">
      <c r="A442" s="821">
        <v>31</v>
      </c>
      <c r="B442" s="822" t="s">
        <v>1360</v>
      </c>
      <c r="C442" s="822" t="s">
        <v>1366</v>
      </c>
      <c r="D442" s="823" t="s">
        <v>2116</v>
      </c>
      <c r="E442" s="824" t="s">
        <v>1386</v>
      </c>
      <c r="F442" s="822" t="s">
        <v>1363</v>
      </c>
      <c r="G442" s="822" t="s">
        <v>1554</v>
      </c>
      <c r="H442" s="822" t="s">
        <v>329</v>
      </c>
      <c r="I442" s="822" t="s">
        <v>1555</v>
      </c>
      <c r="J442" s="822" t="s">
        <v>1556</v>
      </c>
      <c r="K442" s="822" t="s">
        <v>1557</v>
      </c>
      <c r="L442" s="825">
        <v>37.25</v>
      </c>
      <c r="M442" s="825">
        <v>223.5</v>
      </c>
      <c r="N442" s="822">
        <v>6</v>
      </c>
      <c r="O442" s="826">
        <v>2</v>
      </c>
      <c r="P442" s="825">
        <v>223.5</v>
      </c>
      <c r="Q442" s="827">
        <v>1</v>
      </c>
      <c r="R442" s="822">
        <v>6</v>
      </c>
      <c r="S442" s="827">
        <v>1</v>
      </c>
      <c r="T442" s="826">
        <v>2</v>
      </c>
      <c r="U442" s="828">
        <v>1</v>
      </c>
    </row>
    <row r="443" spans="1:21" ht="14.45" customHeight="1" x14ac:dyDescent="0.2">
      <c r="A443" s="821">
        <v>31</v>
      </c>
      <c r="B443" s="822" t="s">
        <v>1360</v>
      </c>
      <c r="C443" s="822" t="s">
        <v>1366</v>
      </c>
      <c r="D443" s="823" t="s">
        <v>2116</v>
      </c>
      <c r="E443" s="824" t="s">
        <v>1386</v>
      </c>
      <c r="F443" s="822" t="s">
        <v>1363</v>
      </c>
      <c r="G443" s="822" t="s">
        <v>1434</v>
      </c>
      <c r="H443" s="822" t="s">
        <v>329</v>
      </c>
      <c r="I443" s="822" t="s">
        <v>1567</v>
      </c>
      <c r="J443" s="822" t="s">
        <v>1568</v>
      </c>
      <c r="K443" s="822" t="s">
        <v>1569</v>
      </c>
      <c r="L443" s="825">
        <v>492.19</v>
      </c>
      <c r="M443" s="825">
        <v>492.19</v>
      </c>
      <c r="N443" s="822">
        <v>1</v>
      </c>
      <c r="O443" s="826">
        <v>1</v>
      </c>
      <c r="P443" s="825">
        <v>492.19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31</v>
      </c>
      <c r="B444" s="822" t="s">
        <v>1360</v>
      </c>
      <c r="C444" s="822" t="s">
        <v>1366</v>
      </c>
      <c r="D444" s="823" t="s">
        <v>2116</v>
      </c>
      <c r="E444" s="824" t="s">
        <v>1386</v>
      </c>
      <c r="F444" s="822" t="s">
        <v>1363</v>
      </c>
      <c r="G444" s="822" t="s">
        <v>1434</v>
      </c>
      <c r="H444" s="822" t="s">
        <v>329</v>
      </c>
      <c r="I444" s="822" t="s">
        <v>1570</v>
      </c>
      <c r="J444" s="822" t="s">
        <v>1571</v>
      </c>
      <c r="K444" s="822" t="s">
        <v>1572</v>
      </c>
      <c r="L444" s="825">
        <v>971.25</v>
      </c>
      <c r="M444" s="825">
        <v>4856.25</v>
      </c>
      <c r="N444" s="822">
        <v>5</v>
      </c>
      <c r="O444" s="826">
        <v>5</v>
      </c>
      <c r="P444" s="825">
        <v>4856.25</v>
      </c>
      <c r="Q444" s="827">
        <v>1</v>
      </c>
      <c r="R444" s="822">
        <v>5</v>
      </c>
      <c r="S444" s="827">
        <v>1</v>
      </c>
      <c r="T444" s="826">
        <v>5</v>
      </c>
      <c r="U444" s="828">
        <v>1</v>
      </c>
    </row>
    <row r="445" spans="1:21" ht="14.45" customHeight="1" x14ac:dyDescent="0.2">
      <c r="A445" s="821">
        <v>31</v>
      </c>
      <c r="B445" s="822" t="s">
        <v>1360</v>
      </c>
      <c r="C445" s="822" t="s">
        <v>1366</v>
      </c>
      <c r="D445" s="823" t="s">
        <v>2116</v>
      </c>
      <c r="E445" s="824" t="s">
        <v>1386</v>
      </c>
      <c r="F445" s="822" t="s">
        <v>1363</v>
      </c>
      <c r="G445" s="822" t="s">
        <v>1434</v>
      </c>
      <c r="H445" s="822" t="s">
        <v>329</v>
      </c>
      <c r="I445" s="822" t="s">
        <v>2018</v>
      </c>
      <c r="J445" s="822" t="s">
        <v>2019</v>
      </c>
      <c r="K445" s="822" t="s">
        <v>2020</v>
      </c>
      <c r="L445" s="825">
        <v>600.29999999999995</v>
      </c>
      <c r="M445" s="825">
        <v>600.29999999999995</v>
      </c>
      <c r="N445" s="822">
        <v>1</v>
      </c>
      <c r="O445" s="826">
        <v>1</v>
      </c>
      <c r="P445" s="825">
        <v>600.29999999999995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31</v>
      </c>
      <c r="B446" s="822" t="s">
        <v>1360</v>
      </c>
      <c r="C446" s="822" t="s">
        <v>1366</v>
      </c>
      <c r="D446" s="823" t="s">
        <v>2116</v>
      </c>
      <c r="E446" s="824" t="s">
        <v>1386</v>
      </c>
      <c r="F446" s="822" t="s">
        <v>1363</v>
      </c>
      <c r="G446" s="822" t="s">
        <v>1434</v>
      </c>
      <c r="H446" s="822" t="s">
        <v>329</v>
      </c>
      <c r="I446" s="822" t="s">
        <v>1590</v>
      </c>
      <c r="J446" s="822" t="s">
        <v>1591</v>
      </c>
      <c r="K446" s="822" t="s">
        <v>1592</v>
      </c>
      <c r="L446" s="825">
        <v>749.8</v>
      </c>
      <c r="M446" s="825">
        <v>749.8</v>
      </c>
      <c r="N446" s="822">
        <v>1</v>
      </c>
      <c r="O446" s="826">
        <v>1</v>
      </c>
      <c r="P446" s="825">
        <v>749.8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31</v>
      </c>
      <c r="B447" s="822" t="s">
        <v>1360</v>
      </c>
      <c r="C447" s="822" t="s">
        <v>1366</v>
      </c>
      <c r="D447" s="823" t="s">
        <v>2116</v>
      </c>
      <c r="E447" s="824" t="s">
        <v>1386</v>
      </c>
      <c r="F447" s="822" t="s">
        <v>1363</v>
      </c>
      <c r="G447" s="822" t="s">
        <v>1434</v>
      </c>
      <c r="H447" s="822" t="s">
        <v>329</v>
      </c>
      <c r="I447" s="822" t="s">
        <v>1593</v>
      </c>
      <c r="J447" s="822" t="s">
        <v>1594</v>
      </c>
      <c r="K447" s="822" t="s">
        <v>1595</v>
      </c>
      <c r="L447" s="825">
        <v>600.29999999999995</v>
      </c>
      <c r="M447" s="825">
        <v>1800.8999999999999</v>
      </c>
      <c r="N447" s="822">
        <v>3</v>
      </c>
      <c r="O447" s="826">
        <v>3</v>
      </c>
      <c r="P447" s="825">
        <v>1800.8999999999999</v>
      </c>
      <c r="Q447" s="827">
        <v>1</v>
      </c>
      <c r="R447" s="822">
        <v>3</v>
      </c>
      <c r="S447" s="827">
        <v>1</v>
      </c>
      <c r="T447" s="826">
        <v>3</v>
      </c>
      <c r="U447" s="828">
        <v>1</v>
      </c>
    </row>
    <row r="448" spans="1:21" ht="14.45" customHeight="1" x14ac:dyDescent="0.2">
      <c r="A448" s="821">
        <v>31</v>
      </c>
      <c r="B448" s="822" t="s">
        <v>1360</v>
      </c>
      <c r="C448" s="822" t="s">
        <v>1366</v>
      </c>
      <c r="D448" s="823" t="s">
        <v>2116</v>
      </c>
      <c r="E448" s="824" t="s">
        <v>1386</v>
      </c>
      <c r="F448" s="822" t="s">
        <v>1363</v>
      </c>
      <c r="G448" s="822" t="s">
        <v>1434</v>
      </c>
      <c r="H448" s="822" t="s">
        <v>329</v>
      </c>
      <c r="I448" s="822" t="s">
        <v>1788</v>
      </c>
      <c r="J448" s="822" t="s">
        <v>1789</v>
      </c>
      <c r="K448" s="822" t="s">
        <v>1790</v>
      </c>
      <c r="L448" s="825">
        <v>2296.87</v>
      </c>
      <c r="M448" s="825">
        <v>2296.87</v>
      </c>
      <c r="N448" s="822">
        <v>1</v>
      </c>
      <c r="O448" s="826">
        <v>1</v>
      </c>
      <c r="P448" s="825">
        <v>2296.87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31</v>
      </c>
      <c r="B449" s="822" t="s">
        <v>1360</v>
      </c>
      <c r="C449" s="822" t="s">
        <v>1366</v>
      </c>
      <c r="D449" s="823" t="s">
        <v>2116</v>
      </c>
      <c r="E449" s="824" t="s">
        <v>1386</v>
      </c>
      <c r="F449" s="822" t="s">
        <v>1363</v>
      </c>
      <c r="G449" s="822" t="s">
        <v>1434</v>
      </c>
      <c r="H449" s="822" t="s">
        <v>329</v>
      </c>
      <c r="I449" s="822" t="s">
        <v>1599</v>
      </c>
      <c r="J449" s="822" t="s">
        <v>1600</v>
      </c>
      <c r="K449" s="822" t="s">
        <v>1601</v>
      </c>
      <c r="L449" s="825">
        <v>320.25</v>
      </c>
      <c r="M449" s="825">
        <v>320.25</v>
      </c>
      <c r="N449" s="822">
        <v>1</v>
      </c>
      <c r="O449" s="826">
        <v>1</v>
      </c>
      <c r="P449" s="825">
        <v>320.25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31</v>
      </c>
      <c r="B450" s="822" t="s">
        <v>1360</v>
      </c>
      <c r="C450" s="822" t="s">
        <v>1366</v>
      </c>
      <c r="D450" s="823" t="s">
        <v>2116</v>
      </c>
      <c r="E450" s="824" t="s">
        <v>1386</v>
      </c>
      <c r="F450" s="822" t="s">
        <v>1363</v>
      </c>
      <c r="G450" s="822" t="s">
        <v>1434</v>
      </c>
      <c r="H450" s="822" t="s">
        <v>329</v>
      </c>
      <c r="I450" s="822" t="s">
        <v>1602</v>
      </c>
      <c r="J450" s="822" t="s">
        <v>1603</v>
      </c>
      <c r="K450" s="822" t="s">
        <v>1604</v>
      </c>
      <c r="L450" s="825">
        <v>1575</v>
      </c>
      <c r="M450" s="825">
        <v>7875</v>
      </c>
      <c r="N450" s="822">
        <v>5</v>
      </c>
      <c r="O450" s="826">
        <v>5</v>
      </c>
      <c r="P450" s="825">
        <v>7875</v>
      </c>
      <c r="Q450" s="827">
        <v>1</v>
      </c>
      <c r="R450" s="822">
        <v>5</v>
      </c>
      <c r="S450" s="827">
        <v>1</v>
      </c>
      <c r="T450" s="826">
        <v>5</v>
      </c>
      <c r="U450" s="828">
        <v>1</v>
      </c>
    </row>
    <row r="451" spans="1:21" ht="14.45" customHeight="1" x14ac:dyDescent="0.2">
      <c r="A451" s="821">
        <v>31</v>
      </c>
      <c r="B451" s="822" t="s">
        <v>1360</v>
      </c>
      <c r="C451" s="822" t="s">
        <v>1366</v>
      </c>
      <c r="D451" s="823" t="s">
        <v>2116</v>
      </c>
      <c r="E451" s="824" t="s">
        <v>1386</v>
      </c>
      <c r="F451" s="822" t="s">
        <v>1363</v>
      </c>
      <c r="G451" s="822" t="s">
        <v>1434</v>
      </c>
      <c r="H451" s="822" t="s">
        <v>329</v>
      </c>
      <c r="I451" s="822" t="s">
        <v>1794</v>
      </c>
      <c r="J451" s="822" t="s">
        <v>1795</v>
      </c>
      <c r="K451" s="822" t="s">
        <v>1796</v>
      </c>
      <c r="L451" s="825">
        <v>2979.46</v>
      </c>
      <c r="M451" s="825">
        <v>2979.46</v>
      </c>
      <c r="N451" s="822">
        <v>1</v>
      </c>
      <c r="O451" s="826">
        <v>1</v>
      </c>
      <c r="P451" s="825">
        <v>2979.46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31</v>
      </c>
      <c r="B452" s="822" t="s">
        <v>1360</v>
      </c>
      <c r="C452" s="822" t="s">
        <v>1366</v>
      </c>
      <c r="D452" s="823" t="s">
        <v>2116</v>
      </c>
      <c r="E452" s="824" t="s">
        <v>1386</v>
      </c>
      <c r="F452" s="822" t="s">
        <v>1363</v>
      </c>
      <c r="G452" s="822" t="s">
        <v>1434</v>
      </c>
      <c r="H452" s="822" t="s">
        <v>329</v>
      </c>
      <c r="I452" s="822" t="s">
        <v>2021</v>
      </c>
      <c r="J452" s="822" t="s">
        <v>2022</v>
      </c>
      <c r="K452" s="822" t="s">
        <v>2023</v>
      </c>
      <c r="L452" s="825">
        <v>1499.6</v>
      </c>
      <c r="M452" s="825">
        <v>1499.6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31</v>
      </c>
      <c r="B453" s="822" t="s">
        <v>1360</v>
      </c>
      <c r="C453" s="822" t="s">
        <v>1366</v>
      </c>
      <c r="D453" s="823" t="s">
        <v>2116</v>
      </c>
      <c r="E453" s="824" t="s">
        <v>1386</v>
      </c>
      <c r="F453" s="822" t="s">
        <v>1363</v>
      </c>
      <c r="G453" s="822" t="s">
        <v>1434</v>
      </c>
      <c r="H453" s="822" t="s">
        <v>329</v>
      </c>
      <c r="I453" s="822" t="s">
        <v>2024</v>
      </c>
      <c r="J453" s="822" t="s">
        <v>2025</v>
      </c>
      <c r="K453" s="822" t="s">
        <v>2026</v>
      </c>
      <c r="L453" s="825">
        <v>349.6</v>
      </c>
      <c r="M453" s="825">
        <v>349.6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31</v>
      </c>
      <c r="B454" s="822" t="s">
        <v>1360</v>
      </c>
      <c r="C454" s="822" t="s">
        <v>1366</v>
      </c>
      <c r="D454" s="823" t="s">
        <v>2116</v>
      </c>
      <c r="E454" s="824" t="s">
        <v>1386</v>
      </c>
      <c r="F454" s="822" t="s">
        <v>1363</v>
      </c>
      <c r="G454" s="822" t="s">
        <v>1434</v>
      </c>
      <c r="H454" s="822" t="s">
        <v>329</v>
      </c>
      <c r="I454" s="822" t="s">
        <v>1797</v>
      </c>
      <c r="J454" s="822" t="s">
        <v>1798</v>
      </c>
      <c r="K454" s="822" t="s">
        <v>1799</v>
      </c>
      <c r="L454" s="825">
        <v>161.88999999999999</v>
      </c>
      <c r="M454" s="825">
        <v>161.88999999999999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31</v>
      </c>
      <c r="B455" s="822" t="s">
        <v>1360</v>
      </c>
      <c r="C455" s="822" t="s">
        <v>1366</v>
      </c>
      <c r="D455" s="823" t="s">
        <v>2116</v>
      </c>
      <c r="E455" s="824" t="s">
        <v>1386</v>
      </c>
      <c r="F455" s="822" t="s">
        <v>1363</v>
      </c>
      <c r="G455" s="822" t="s">
        <v>1434</v>
      </c>
      <c r="H455" s="822" t="s">
        <v>329</v>
      </c>
      <c r="I455" s="822" t="s">
        <v>2027</v>
      </c>
      <c r="J455" s="822" t="s">
        <v>2028</v>
      </c>
      <c r="K455" s="822" t="s">
        <v>2029</v>
      </c>
      <c r="L455" s="825">
        <v>1798.98</v>
      </c>
      <c r="M455" s="825">
        <v>1798.98</v>
      </c>
      <c r="N455" s="822">
        <v>1</v>
      </c>
      <c r="O455" s="826">
        <v>1</v>
      </c>
      <c r="P455" s="825">
        <v>1798.98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31</v>
      </c>
      <c r="B456" s="822" t="s">
        <v>1360</v>
      </c>
      <c r="C456" s="822" t="s">
        <v>1366</v>
      </c>
      <c r="D456" s="823" t="s">
        <v>2116</v>
      </c>
      <c r="E456" s="824" t="s">
        <v>1386</v>
      </c>
      <c r="F456" s="822" t="s">
        <v>1363</v>
      </c>
      <c r="G456" s="822" t="s">
        <v>1634</v>
      </c>
      <c r="H456" s="822" t="s">
        <v>329</v>
      </c>
      <c r="I456" s="822" t="s">
        <v>1638</v>
      </c>
      <c r="J456" s="822" t="s">
        <v>1639</v>
      </c>
      <c r="K456" s="822" t="s">
        <v>1640</v>
      </c>
      <c r="L456" s="825">
        <v>399.63</v>
      </c>
      <c r="M456" s="825">
        <v>399.63</v>
      </c>
      <c r="N456" s="822">
        <v>1</v>
      </c>
      <c r="O456" s="826">
        <v>1</v>
      </c>
      <c r="P456" s="825">
        <v>399.63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31</v>
      </c>
      <c r="B457" s="822" t="s">
        <v>1360</v>
      </c>
      <c r="C457" s="822" t="s">
        <v>1366</v>
      </c>
      <c r="D457" s="823" t="s">
        <v>2116</v>
      </c>
      <c r="E457" s="824" t="s">
        <v>1386</v>
      </c>
      <c r="F457" s="822" t="s">
        <v>1363</v>
      </c>
      <c r="G457" s="822" t="s">
        <v>1634</v>
      </c>
      <c r="H457" s="822" t="s">
        <v>329</v>
      </c>
      <c r="I457" s="822" t="s">
        <v>1641</v>
      </c>
      <c r="J457" s="822" t="s">
        <v>1642</v>
      </c>
      <c r="K457" s="822" t="s">
        <v>1643</v>
      </c>
      <c r="L457" s="825">
        <v>249.55</v>
      </c>
      <c r="M457" s="825">
        <v>998.2</v>
      </c>
      <c r="N457" s="822">
        <v>4</v>
      </c>
      <c r="O457" s="826">
        <v>2</v>
      </c>
      <c r="P457" s="825">
        <v>998.2</v>
      </c>
      <c r="Q457" s="827">
        <v>1</v>
      </c>
      <c r="R457" s="822">
        <v>4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31</v>
      </c>
      <c r="B458" s="822" t="s">
        <v>1360</v>
      </c>
      <c r="C458" s="822" t="s">
        <v>1366</v>
      </c>
      <c r="D458" s="823" t="s">
        <v>2116</v>
      </c>
      <c r="E458" s="824" t="s">
        <v>1387</v>
      </c>
      <c r="F458" s="822" t="s">
        <v>1361</v>
      </c>
      <c r="G458" s="822" t="s">
        <v>1914</v>
      </c>
      <c r="H458" s="822" t="s">
        <v>606</v>
      </c>
      <c r="I458" s="822" t="s">
        <v>1289</v>
      </c>
      <c r="J458" s="822" t="s">
        <v>1290</v>
      </c>
      <c r="K458" s="822" t="s">
        <v>1291</v>
      </c>
      <c r="L458" s="825">
        <v>11.71</v>
      </c>
      <c r="M458" s="825">
        <v>11.71</v>
      </c>
      <c r="N458" s="822">
        <v>1</v>
      </c>
      <c r="O458" s="826">
        <v>0.5</v>
      </c>
      <c r="P458" s="825">
        <v>11.71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31</v>
      </c>
      <c r="B459" s="822" t="s">
        <v>1360</v>
      </c>
      <c r="C459" s="822" t="s">
        <v>1366</v>
      </c>
      <c r="D459" s="823" t="s">
        <v>2116</v>
      </c>
      <c r="E459" s="824" t="s">
        <v>1387</v>
      </c>
      <c r="F459" s="822" t="s">
        <v>1361</v>
      </c>
      <c r="G459" s="822" t="s">
        <v>1805</v>
      </c>
      <c r="H459" s="822" t="s">
        <v>329</v>
      </c>
      <c r="I459" s="822" t="s">
        <v>2030</v>
      </c>
      <c r="J459" s="822" t="s">
        <v>2031</v>
      </c>
      <c r="K459" s="822" t="s">
        <v>1988</v>
      </c>
      <c r="L459" s="825">
        <v>210.66</v>
      </c>
      <c r="M459" s="825">
        <v>210.66</v>
      </c>
      <c r="N459" s="822">
        <v>1</v>
      </c>
      <c r="O459" s="826">
        <v>1</v>
      </c>
      <c r="P459" s="825">
        <v>210.66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31</v>
      </c>
      <c r="B460" s="822" t="s">
        <v>1360</v>
      </c>
      <c r="C460" s="822" t="s">
        <v>1366</v>
      </c>
      <c r="D460" s="823" t="s">
        <v>2116</v>
      </c>
      <c r="E460" s="824" t="s">
        <v>1387</v>
      </c>
      <c r="F460" s="822" t="s">
        <v>1361</v>
      </c>
      <c r="G460" s="822" t="s">
        <v>1443</v>
      </c>
      <c r="H460" s="822" t="s">
        <v>329</v>
      </c>
      <c r="I460" s="822" t="s">
        <v>2032</v>
      </c>
      <c r="J460" s="822" t="s">
        <v>2033</v>
      </c>
      <c r="K460" s="822" t="s">
        <v>2034</v>
      </c>
      <c r="L460" s="825">
        <v>46.99</v>
      </c>
      <c r="M460" s="825">
        <v>46.99</v>
      </c>
      <c r="N460" s="822">
        <v>1</v>
      </c>
      <c r="O460" s="826">
        <v>1</v>
      </c>
      <c r="P460" s="825">
        <v>46.99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31</v>
      </c>
      <c r="B461" s="822" t="s">
        <v>1360</v>
      </c>
      <c r="C461" s="822" t="s">
        <v>1366</v>
      </c>
      <c r="D461" s="823" t="s">
        <v>2116</v>
      </c>
      <c r="E461" s="824" t="s">
        <v>1387</v>
      </c>
      <c r="F461" s="822" t="s">
        <v>1361</v>
      </c>
      <c r="G461" s="822" t="s">
        <v>1443</v>
      </c>
      <c r="H461" s="822" t="s">
        <v>329</v>
      </c>
      <c r="I461" s="822" t="s">
        <v>2035</v>
      </c>
      <c r="J461" s="822" t="s">
        <v>2033</v>
      </c>
      <c r="K461" s="822" t="s">
        <v>2036</v>
      </c>
      <c r="L461" s="825">
        <v>117.47</v>
      </c>
      <c r="M461" s="825">
        <v>117.47</v>
      </c>
      <c r="N461" s="822">
        <v>1</v>
      </c>
      <c r="O461" s="826">
        <v>1</v>
      </c>
      <c r="P461" s="825">
        <v>117.47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31</v>
      </c>
      <c r="B462" s="822" t="s">
        <v>1360</v>
      </c>
      <c r="C462" s="822" t="s">
        <v>1366</v>
      </c>
      <c r="D462" s="823" t="s">
        <v>2116</v>
      </c>
      <c r="E462" s="824" t="s">
        <v>1387</v>
      </c>
      <c r="F462" s="822" t="s">
        <v>1361</v>
      </c>
      <c r="G462" s="822" t="s">
        <v>1679</v>
      </c>
      <c r="H462" s="822" t="s">
        <v>606</v>
      </c>
      <c r="I462" s="822" t="s">
        <v>1680</v>
      </c>
      <c r="J462" s="822" t="s">
        <v>1681</v>
      </c>
      <c r="K462" s="822" t="s">
        <v>1682</v>
      </c>
      <c r="L462" s="825">
        <v>664.1</v>
      </c>
      <c r="M462" s="825">
        <v>3984.6000000000004</v>
      </c>
      <c r="N462" s="822">
        <v>6</v>
      </c>
      <c r="O462" s="826">
        <v>1.5</v>
      </c>
      <c r="P462" s="825">
        <v>3984.6000000000004</v>
      </c>
      <c r="Q462" s="827">
        <v>1</v>
      </c>
      <c r="R462" s="822">
        <v>6</v>
      </c>
      <c r="S462" s="827">
        <v>1</v>
      </c>
      <c r="T462" s="826">
        <v>1.5</v>
      </c>
      <c r="U462" s="828">
        <v>1</v>
      </c>
    </row>
    <row r="463" spans="1:21" ht="14.45" customHeight="1" x14ac:dyDescent="0.2">
      <c r="A463" s="821">
        <v>31</v>
      </c>
      <c r="B463" s="822" t="s">
        <v>1360</v>
      </c>
      <c r="C463" s="822" t="s">
        <v>1366</v>
      </c>
      <c r="D463" s="823" t="s">
        <v>2116</v>
      </c>
      <c r="E463" s="824" t="s">
        <v>1387</v>
      </c>
      <c r="F463" s="822" t="s">
        <v>1361</v>
      </c>
      <c r="G463" s="822" t="s">
        <v>2037</v>
      </c>
      <c r="H463" s="822" t="s">
        <v>329</v>
      </c>
      <c r="I463" s="822" t="s">
        <v>2038</v>
      </c>
      <c r="J463" s="822" t="s">
        <v>2039</v>
      </c>
      <c r="K463" s="822" t="s">
        <v>2040</v>
      </c>
      <c r="L463" s="825">
        <v>373.46</v>
      </c>
      <c r="M463" s="825">
        <v>373.46</v>
      </c>
      <c r="N463" s="822">
        <v>1</v>
      </c>
      <c r="O463" s="826">
        <v>1</v>
      </c>
      <c r="P463" s="825">
        <v>373.46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31</v>
      </c>
      <c r="B464" s="822" t="s">
        <v>1360</v>
      </c>
      <c r="C464" s="822" t="s">
        <v>1366</v>
      </c>
      <c r="D464" s="823" t="s">
        <v>2116</v>
      </c>
      <c r="E464" s="824" t="s">
        <v>1387</v>
      </c>
      <c r="F464" s="822" t="s">
        <v>1361</v>
      </c>
      <c r="G464" s="822" t="s">
        <v>1929</v>
      </c>
      <c r="H464" s="822" t="s">
        <v>606</v>
      </c>
      <c r="I464" s="822" t="s">
        <v>2041</v>
      </c>
      <c r="J464" s="822" t="s">
        <v>1286</v>
      </c>
      <c r="K464" s="822" t="s">
        <v>1886</v>
      </c>
      <c r="L464" s="825">
        <v>339.47</v>
      </c>
      <c r="M464" s="825">
        <v>339.47</v>
      </c>
      <c r="N464" s="822">
        <v>1</v>
      </c>
      <c r="O464" s="826">
        <v>1</v>
      </c>
      <c r="P464" s="825">
        <v>339.47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31</v>
      </c>
      <c r="B465" s="822" t="s">
        <v>1360</v>
      </c>
      <c r="C465" s="822" t="s">
        <v>1366</v>
      </c>
      <c r="D465" s="823" t="s">
        <v>2116</v>
      </c>
      <c r="E465" s="824" t="s">
        <v>1387</v>
      </c>
      <c r="F465" s="822" t="s">
        <v>1361</v>
      </c>
      <c r="G465" s="822" t="s">
        <v>1956</v>
      </c>
      <c r="H465" s="822" t="s">
        <v>329</v>
      </c>
      <c r="I465" s="822" t="s">
        <v>1957</v>
      </c>
      <c r="J465" s="822" t="s">
        <v>1958</v>
      </c>
      <c r="K465" s="822" t="s">
        <v>1959</v>
      </c>
      <c r="L465" s="825">
        <v>45.89</v>
      </c>
      <c r="M465" s="825">
        <v>137.67000000000002</v>
      </c>
      <c r="N465" s="822">
        <v>3</v>
      </c>
      <c r="O465" s="826">
        <v>1.5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31</v>
      </c>
      <c r="B466" s="822" t="s">
        <v>1360</v>
      </c>
      <c r="C466" s="822" t="s">
        <v>1366</v>
      </c>
      <c r="D466" s="823" t="s">
        <v>2116</v>
      </c>
      <c r="E466" s="824" t="s">
        <v>1387</v>
      </c>
      <c r="F466" s="822" t="s">
        <v>1361</v>
      </c>
      <c r="G466" s="822" t="s">
        <v>1956</v>
      </c>
      <c r="H466" s="822" t="s">
        <v>329</v>
      </c>
      <c r="I466" s="822" t="s">
        <v>2042</v>
      </c>
      <c r="J466" s="822" t="s">
        <v>1958</v>
      </c>
      <c r="K466" s="822" t="s">
        <v>2043</v>
      </c>
      <c r="L466" s="825">
        <v>91.78</v>
      </c>
      <c r="M466" s="825">
        <v>91.78</v>
      </c>
      <c r="N466" s="822">
        <v>1</v>
      </c>
      <c r="O466" s="826">
        <v>1</v>
      </c>
      <c r="P466" s="825">
        <v>91.78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31</v>
      </c>
      <c r="B467" s="822" t="s">
        <v>1360</v>
      </c>
      <c r="C467" s="822" t="s">
        <v>1366</v>
      </c>
      <c r="D467" s="823" t="s">
        <v>2116</v>
      </c>
      <c r="E467" s="824" t="s">
        <v>1387</v>
      </c>
      <c r="F467" s="822" t="s">
        <v>1361</v>
      </c>
      <c r="G467" s="822" t="s">
        <v>1960</v>
      </c>
      <c r="H467" s="822" t="s">
        <v>329</v>
      </c>
      <c r="I467" s="822" t="s">
        <v>2044</v>
      </c>
      <c r="J467" s="822" t="s">
        <v>2045</v>
      </c>
      <c r="K467" s="822" t="s">
        <v>2046</v>
      </c>
      <c r="L467" s="825">
        <v>39.24</v>
      </c>
      <c r="M467" s="825">
        <v>39.24</v>
      </c>
      <c r="N467" s="822">
        <v>1</v>
      </c>
      <c r="O467" s="826">
        <v>1</v>
      </c>
      <c r="P467" s="825">
        <v>39.24</v>
      </c>
      <c r="Q467" s="827">
        <v>1</v>
      </c>
      <c r="R467" s="822">
        <v>1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31</v>
      </c>
      <c r="B468" s="822" t="s">
        <v>1360</v>
      </c>
      <c r="C468" s="822" t="s">
        <v>1366</v>
      </c>
      <c r="D468" s="823" t="s">
        <v>2116</v>
      </c>
      <c r="E468" s="824" t="s">
        <v>1387</v>
      </c>
      <c r="F468" s="822" t="s">
        <v>1361</v>
      </c>
      <c r="G468" s="822" t="s">
        <v>1465</v>
      </c>
      <c r="H468" s="822" t="s">
        <v>329</v>
      </c>
      <c r="I468" s="822" t="s">
        <v>1466</v>
      </c>
      <c r="J468" s="822" t="s">
        <v>1467</v>
      </c>
      <c r="K468" s="822" t="s">
        <v>1468</v>
      </c>
      <c r="L468" s="825">
        <v>132.97999999999999</v>
      </c>
      <c r="M468" s="825">
        <v>531.91999999999996</v>
      </c>
      <c r="N468" s="822">
        <v>4</v>
      </c>
      <c r="O468" s="826">
        <v>3</v>
      </c>
      <c r="P468" s="825">
        <v>398.93999999999994</v>
      </c>
      <c r="Q468" s="827">
        <v>0.75</v>
      </c>
      <c r="R468" s="822">
        <v>3</v>
      </c>
      <c r="S468" s="827">
        <v>0.75</v>
      </c>
      <c r="T468" s="826">
        <v>2</v>
      </c>
      <c r="U468" s="828">
        <v>0.66666666666666663</v>
      </c>
    </row>
    <row r="469" spans="1:21" ht="14.45" customHeight="1" x14ac:dyDescent="0.2">
      <c r="A469" s="821">
        <v>31</v>
      </c>
      <c r="B469" s="822" t="s">
        <v>1360</v>
      </c>
      <c r="C469" s="822" t="s">
        <v>1366</v>
      </c>
      <c r="D469" s="823" t="s">
        <v>2116</v>
      </c>
      <c r="E469" s="824" t="s">
        <v>1387</v>
      </c>
      <c r="F469" s="822" t="s">
        <v>1361</v>
      </c>
      <c r="G469" s="822" t="s">
        <v>1887</v>
      </c>
      <c r="H469" s="822" t="s">
        <v>329</v>
      </c>
      <c r="I469" s="822" t="s">
        <v>2047</v>
      </c>
      <c r="J469" s="822" t="s">
        <v>1889</v>
      </c>
      <c r="K469" s="822" t="s">
        <v>2048</v>
      </c>
      <c r="L469" s="825">
        <v>58.77</v>
      </c>
      <c r="M469" s="825">
        <v>58.77</v>
      </c>
      <c r="N469" s="822">
        <v>1</v>
      </c>
      <c r="O469" s="826">
        <v>0.5</v>
      </c>
      <c r="P469" s="825">
        <v>58.77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31</v>
      </c>
      <c r="B470" s="822" t="s">
        <v>1360</v>
      </c>
      <c r="C470" s="822" t="s">
        <v>1366</v>
      </c>
      <c r="D470" s="823" t="s">
        <v>2116</v>
      </c>
      <c r="E470" s="824" t="s">
        <v>1387</v>
      </c>
      <c r="F470" s="822" t="s">
        <v>1361</v>
      </c>
      <c r="G470" s="822" t="s">
        <v>2049</v>
      </c>
      <c r="H470" s="822" t="s">
        <v>329</v>
      </c>
      <c r="I470" s="822" t="s">
        <v>2050</v>
      </c>
      <c r="J470" s="822" t="s">
        <v>2051</v>
      </c>
      <c r="K470" s="822" t="s">
        <v>2052</v>
      </c>
      <c r="L470" s="825">
        <v>38.56</v>
      </c>
      <c r="M470" s="825">
        <v>38.56</v>
      </c>
      <c r="N470" s="822">
        <v>1</v>
      </c>
      <c r="O470" s="826">
        <v>0.5</v>
      </c>
      <c r="P470" s="825">
        <v>38.56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31</v>
      </c>
      <c r="B471" s="822" t="s">
        <v>1360</v>
      </c>
      <c r="C471" s="822" t="s">
        <v>1366</v>
      </c>
      <c r="D471" s="823" t="s">
        <v>2116</v>
      </c>
      <c r="E471" s="824" t="s">
        <v>1387</v>
      </c>
      <c r="F471" s="822" t="s">
        <v>1361</v>
      </c>
      <c r="G471" s="822" t="s">
        <v>2053</v>
      </c>
      <c r="H471" s="822" t="s">
        <v>606</v>
      </c>
      <c r="I471" s="822" t="s">
        <v>2054</v>
      </c>
      <c r="J471" s="822" t="s">
        <v>2055</v>
      </c>
      <c r="K471" s="822" t="s">
        <v>2056</v>
      </c>
      <c r="L471" s="825">
        <v>140.96</v>
      </c>
      <c r="M471" s="825">
        <v>281.92</v>
      </c>
      <c r="N471" s="822">
        <v>2</v>
      </c>
      <c r="O471" s="826">
        <v>1</v>
      </c>
      <c r="P471" s="825">
        <v>281.92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31</v>
      </c>
      <c r="B472" s="822" t="s">
        <v>1360</v>
      </c>
      <c r="C472" s="822" t="s">
        <v>1366</v>
      </c>
      <c r="D472" s="823" t="s">
        <v>2116</v>
      </c>
      <c r="E472" s="824" t="s">
        <v>1387</v>
      </c>
      <c r="F472" s="822" t="s">
        <v>1361</v>
      </c>
      <c r="G472" s="822" t="s">
        <v>1391</v>
      </c>
      <c r="H472" s="822" t="s">
        <v>606</v>
      </c>
      <c r="I472" s="822" t="s">
        <v>1159</v>
      </c>
      <c r="J472" s="822" t="s">
        <v>717</v>
      </c>
      <c r="K472" s="822" t="s">
        <v>1160</v>
      </c>
      <c r="L472" s="825">
        <v>736.33</v>
      </c>
      <c r="M472" s="825">
        <v>10308.620000000001</v>
      </c>
      <c r="N472" s="822">
        <v>14</v>
      </c>
      <c r="O472" s="826">
        <v>7</v>
      </c>
      <c r="P472" s="825">
        <v>8835.9600000000009</v>
      </c>
      <c r="Q472" s="827">
        <v>0.85714285714285721</v>
      </c>
      <c r="R472" s="822">
        <v>12</v>
      </c>
      <c r="S472" s="827">
        <v>0.8571428571428571</v>
      </c>
      <c r="T472" s="826">
        <v>5.5</v>
      </c>
      <c r="U472" s="828">
        <v>0.7857142857142857</v>
      </c>
    </row>
    <row r="473" spans="1:21" ht="14.45" customHeight="1" x14ac:dyDescent="0.2">
      <c r="A473" s="821">
        <v>31</v>
      </c>
      <c r="B473" s="822" t="s">
        <v>1360</v>
      </c>
      <c r="C473" s="822" t="s">
        <v>1366</v>
      </c>
      <c r="D473" s="823" t="s">
        <v>2116</v>
      </c>
      <c r="E473" s="824" t="s">
        <v>1387</v>
      </c>
      <c r="F473" s="822" t="s">
        <v>1361</v>
      </c>
      <c r="G473" s="822" t="s">
        <v>1391</v>
      </c>
      <c r="H473" s="822" t="s">
        <v>606</v>
      </c>
      <c r="I473" s="822" t="s">
        <v>1163</v>
      </c>
      <c r="J473" s="822" t="s">
        <v>717</v>
      </c>
      <c r="K473" s="822" t="s">
        <v>1164</v>
      </c>
      <c r="L473" s="825">
        <v>490.89</v>
      </c>
      <c r="M473" s="825">
        <v>1963.56</v>
      </c>
      <c r="N473" s="822">
        <v>4</v>
      </c>
      <c r="O473" s="826">
        <v>1.5</v>
      </c>
      <c r="P473" s="825">
        <v>1963.56</v>
      </c>
      <c r="Q473" s="827">
        <v>1</v>
      </c>
      <c r="R473" s="822">
        <v>4</v>
      </c>
      <c r="S473" s="827">
        <v>1</v>
      </c>
      <c r="T473" s="826">
        <v>1.5</v>
      </c>
      <c r="U473" s="828">
        <v>1</v>
      </c>
    </row>
    <row r="474" spans="1:21" ht="14.45" customHeight="1" x14ac:dyDescent="0.2">
      <c r="A474" s="821">
        <v>31</v>
      </c>
      <c r="B474" s="822" t="s">
        <v>1360</v>
      </c>
      <c r="C474" s="822" t="s">
        <v>1366</v>
      </c>
      <c r="D474" s="823" t="s">
        <v>2116</v>
      </c>
      <c r="E474" s="824" t="s">
        <v>1387</v>
      </c>
      <c r="F474" s="822" t="s">
        <v>1361</v>
      </c>
      <c r="G474" s="822" t="s">
        <v>1391</v>
      </c>
      <c r="H474" s="822" t="s">
        <v>606</v>
      </c>
      <c r="I474" s="822" t="s">
        <v>1161</v>
      </c>
      <c r="J474" s="822" t="s">
        <v>717</v>
      </c>
      <c r="K474" s="822" t="s">
        <v>1162</v>
      </c>
      <c r="L474" s="825">
        <v>1154.68</v>
      </c>
      <c r="M474" s="825">
        <v>4618.72</v>
      </c>
      <c r="N474" s="822">
        <v>4</v>
      </c>
      <c r="O474" s="826">
        <v>1</v>
      </c>
      <c r="P474" s="825">
        <v>4618.72</v>
      </c>
      <c r="Q474" s="827">
        <v>1</v>
      </c>
      <c r="R474" s="822">
        <v>4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31</v>
      </c>
      <c r="B475" s="822" t="s">
        <v>1360</v>
      </c>
      <c r="C475" s="822" t="s">
        <v>1366</v>
      </c>
      <c r="D475" s="823" t="s">
        <v>2116</v>
      </c>
      <c r="E475" s="824" t="s">
        <v>1387</v>
      </c>
      <c r="F475" s="822" t="s">
        <v>1361</v>
      </c>
      <c r="G475" s="822" t="s">
        <v>1391</v>
      </c>
      <c r="H475" s="822" t="s">
        <v>606</v>
      </c>
      <c r="I475" s="822" t="s">
        <v>1157</v>
      </c>
      <c r="J475" s="822" t="s">
        <v>717</v>
      </c>
      <c r="K475" s="822" t="s">
        <v>1158</v>
      </c>
      <c r="L475" s="825">
        <v>923.74</v>
      </c>
      <c r="M475" s="825">
        <v>3694.96</v>
      </c>
      <c r="N475" s="822">
        <v>4</v>
      </c>
      <c r="O475" s="826">
        <v>2</v>
      </c>
      <c r="P475" s="825">
        <v>3694.96</v>
      </c>
      <c r="Q475" s="827">
        <v>1</v>
      </c>
      <c r="R475" s="822">
        <v>4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31</v>
      </c>
      <c r="B476" s="822" t="s">
        <v>1360</v>
      </c>
      <c r="C476" s="822" t="s">
        <v>1366</v>
      </c>
      <c r="D476" s="823" t="s">
        <v>2116</v>
      </c>
      <c r="E476" s="824" t="s">
        <v>1387</v>
      </c>
      <c r="F476" s="822" t="s">
        <v>1361</v>
      </c>
      <c r="G476" s="822" t="s">
        <v>1475</v>
      </c>
      <c r="H476" s="822" t="s">
        <v>329</v>
      </c>
      <c r="I476" s="822" t="s">
        <v>1476</v>
      </c>
      <c r="J476" s="822" t="s">
        <v>628</v>
      </c>
      <c r="K476" s="822" t="s">
        <v>1477</v>
      </c>
      <c r="L476" s="825">
        <v>35.25</v>
      </c>
      <c r="M476" s="825">
        <v>141</v>
      </c>
      <c r="N476" s="822">
        <v>4</v>
      </c>
      <c r="O476" s="826">
        <v>3.5</v>
      </c>
      <c r="P476" s="825">
        <v>35.25</v>
      </c>
      <c r="Q476" s="827">
        <v>0.25</v>
      </c>
      <c r="R476" s="822">
        <v>1</v>
      </c>
      <c r="S476" s="827">
        <v>0.25</v>
      </c>
      <c r="T476" s="826">
        <v>0.5</v>
      </c>
      <c r="U476" s="828">
        <v>0.14285714285714285</v>
      </c>
    </row>
    <row r="477" spans="1:21" ht="14.45" customHeight="1" x14ac:dyDescent="0.2">
      <c r="A477" s="821">
        <v>31</v>
      </c>
      <c r="B477" s="822" t="s">
        <v>1360</v>
      </c>
      <c r="C477" s="822" t="s">
        <v>1366</v>
      </c>
      <c r="D477" s="823" t="s">
        <v>2116</v>
      </c>
      <c r="E477" s="824" t="s">
        <v>1387</v>
      </c>
      <c r="F477" s="822" t="s">
        <v>1361</v>
      </c>
      <c r="G477" s="822" t="s">
        <v>2057</v>
      </c>
      <c r="H477" s="822" t="s">
        <v>329</v>
      </c>
      <c r="I477" s="822" t="s">
        <v>2058</v>
      </c>
      <c r="J477" s="822" t="s">
        <v>2059</v>
      </c>
      <c r="K477" s="822" t="s">
        <v>2060</v>
      </c>
      <c r="L477" s="825">
        <v>0</v>
      </c>
      <c r="M477" s="825">
        <v>0</v>
      </c>
      <c r="N477" s="822">
        <v>3</v>
      </c>
      <c r="O477" s="826">
        <v>1</v>
      </c>
      <c r="P477" s="825">
        <v>0</v>
      </c>
      <c r="Q477" s="827"/>
      <c r="R477" s="822">
        <v>3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31</v>
      </c>
      <c r="B478" s="822" t="s">
        <v>1360</v>
      </c>
      <c r="C478" s="822" t="s">
        <v>1366</v>
      </c>
      <c r="D478" s="823" t="s">
        <v>2116</v>
      </c>
      <c r="E478" s="824" t="s">
        <v>1387</v>
      </c>
      <c r="F478" s="822" t="s">
        <v>1361</v>
      </c>
      <c r="G478" s="822" t="s">
        <v>1491</v>
      </c>
      <c r="H478" s="822" t="s">
        <v>606</v>
      </c>
      <c r="I478" s="822" t="s">
        <v>2061</v>
      </c>
      <c r="J478" s="822" t="s">
        <v>1194</v>
      </c>
      <c r="K478" s="822" t="s">
        <v>2062</v>
      </c>
      <c r="L478" s="825">
        <v>229.76</v>
      </c>
      <c r="M478" s="825">
        <v>229.76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31</v>
      </c>
      <c r="B479" s="822" t="s">
        <v>1360</v>
      </c>
      <c r="C479" s="822" t="s">
        <v>1366</v>
      </c>
      <c r="D479" s="823" t="s">
        <v>2116</v>
      </c>
      <c r="E479" s="824" t="s">
        <v>1387</v>
      </c>
      <c r="F479" s="822" t="s">
        <v>1361</v>
      </c>
      <c r="G479" s="822" t="s">
        <v>1893</v>
      </c>
      <c r="H479" s="822" t="s">
        <v>329</v>
      </c>
      <c r="I479" s="822" t="s">
        <v>1894</v>
      </c>
      <c r="J479" s="822" t="s">
        <v>864</v>
      </c>
      <c r="K479" s="822" t="s">
        <v>1895</v>
      </c>
      <c r="L479" s="825">
        <v>128.69999999999999</v>
      </c>
      <c r="M479" s="825">
        <v>128.69999999999999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31</v>
      </c>
      <c r="B480" s="822" t="s">
        <v>1360</v>
      </c>
      <c r="C480" s="822" t="s">
        <v>1366</v>
      </c>
      <c r="D480" s="823" t="s">
        <v>2116</v>
      </c>
      <c r="E480" s="824" t="s">
        <v>1387</v>
      </c>
      <c r="F480" s="822" t="s">
        <v>1361</v>
      </c>
      <c r="G480" s="822" t="s">
        <v>1392</v>
      </c>
      <c r="H480" s="822" t="s">
        <v>606</v>
      </c>
      <c r="I480" s="822" t="s">
        <v>1277</v>
      </c>
      <c r="J480" s="822" t="s">
        <v>830</v>
      </c>
      <c r="K480" s="822" t="s">
        <v>831</v>
      </c>
      <c r="L480" s="825">
        <v>0</v>
      </c>
      <c r="M480" s="825">
        <v>0</v>
      </c>
      <c r="N480" s="822">
        <v>19</v>
      </c>
      <c r="O480" s="826">
        <v>9.5</v>
      </c>
      <c r="P480" s="825">
        <v>0</v>
      </c>
      <c r="Q480" s="827"/>
      <c r="R480" s="822">
        <v>12</v>
      </c>
      <c r="S480" s="827">
        <v>0.63157894736842102</v>
      </c>
      <c r="T480" s="826">
        <v>7</v>
      </c>
      <c r="U480" s="828">
        <v>0.73684210526315785</v>
      </c>
    </row>
    <row r="481" spans="1:21" ht="14.45" customHeight="1" x14ac:dyDescent="0.2">
      <c r="A481" s="821">
        <v>31</v>
      </c>
      <c r="B481" s="822" t="s">
        <v>1360</v>
      </c>
      <c r="C481" s="822" t="s">
        <v>1366</v>
      </c>
      <c r="D481" s="823" t="s">
        <v>2116</v>
      </c>
      <c r="E481" s="824" t="s">
        <v>1387</v>
      </c>
      <c r="F481" s="822" t="s">
        <v>1361</v>
      </c>
      <c r="G481" s="822" t="s">
        <v>2006</v>
      </c>
      <c r="H481" s="822" t="s">
        <v>329</v>
      </c>
      <c r="I481" s="822" t="s">
        <v>2007</v>
      </c>
      <c r="J481" s="822" t="s">
        <v>906</v>
      </c>
      <c r="K481" s="822" t="s">
        <v>2008</v>
      </c>
      <c r="L481" s="825">
        <v>789.2</v>
      </c>
      <c r="M481" s="825">
        <v>3156.8</v>
      </c>
      <c r="N481" s="822">
        <v>4</v>
      </c>
      <c r="O481" s="826">
        <v>0.5</v>
      </c>
      <c r="P481" s="825">
        <v>3156.8</v>
      </c>
      <c r="Q481" s="827">
        <v>1</v>
      </c>
      <c r="R481" s="822">
        <v>4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31</v>
      </c>
      <c r="B482" s="822" t="s">
        <v>1360</v>
      </c>
      <c r="C482" s="822" t="s">
        <v>1366</v>
      </c>
      <c r="D482" s="823" t="s">
        <v>2116</v>
      </c>
      <c r="E482" s="824" t="s">
        <v>1387</v>
      </c>
      <c r="F482" s="822" t="s">
        <v>1361</v>
      </c>
      <c r="G482" s="822" t="s">
        <v>2063</v>
      </c>
      <c r="H482" s="822" t="s">
        <v>329</v>
      </c>
      <c r="I482" s="822" t="s">
        <v>2064</v>
      </c>
      <c r="J482" s="822" t="s">
        <v>870</v>
      </c>
      <c r="K482" s="822" t="s">
        <v>2065</v>
      </c>
      <c r="L482" s="825">
        <v>83.82</v>
      </c>
      <c r="M482" s="825">
        <v>83.82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31</v>
      </c>
      <c r="B483" s="822" t="s">
        <v>1360</v>
      </c>
      <c r="C483" s="822" t="s">
        <v>1366</v>
      </c>
      <c r="D483" s="823" t="s">
        <v>2116</v>
      </c>
      <c r="E483" s="824" t="s">
        <v>1387</v>
      </c>
      <c r="F483" s="822" t="s">
        <v>1361</v>
      </c>
      <c r="G483" s="822" t="s">
        <v>1508</v>
      </c>
      <c r="H483" s="822" t="s">
        <v>606</v>
      </c>
      <c r="I483" s="822" t="s">
        <v>1295</v>
      </c>
      <c r="J483" s="822" t="s">
        <v>917</v>
      </c>
      <c r="K483" s="822" t="s">
        <v>1296</v>
      </c>
      <c r="L483" s="825">
        <v>0</v>
      </c>
      <c r="M483" s="825">
        <v>0</v>
      </c>
      <c r="N483" s="822">
        <v>2</v>
      </c>
      <c r="O483" s="826">
        <v>1</v>
      </c>
      <c r="P483" s="825"/>
      <c r="Q483" s="827"/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31</v>
      </c>
      <c r="B484" s="822" t="s">
        <v>1360</v>
      </c>
      <c r="C484" s="822" t="s">
        <v>1366</v>
      </c>
      <c r="D484" s="823" t="s">
        <v>2116</v>
      </c>
      <c r="E484" s="824" t="s">
        <v>1387</v>
      </c>
      <c r="F484" s="822" t="s">
        <v>1361</v>
      </c>
      <c r="G484" s="822" t="s">
        <v>1393</v>
      </c>
      <c r="H484" s="822" t="s">
        <v>329</v>
      </c>
      <c r="I484" s="822" t="s">
        <v>1516</v>
      </c>
      <c r="J484" s="822" t="s">
        <v>1395</v>
      </c>
      <c r="K484" s="822" t="s">
        <v>1517</v>
      </c>
      <c r="L484" s="825">
        <v>99.94</v>
      </c>
      <c r="M484" s="825">
        <v>299.82</v>
      </c>
      <c r="N484" s="822">
        <v>3</v>
      </c>
      <c r="O484" s="826">
        <v>1.5</v>
      </c>
      <c r="P484" s="825">
        <v>99.94</v>
      </c>
      <c r="Q484" s="827">
        <v>0.33333333333333331</v>
      </c>
      <c r="R484" s="822">
        <v>1</v>
      </c>
      <c r="S484" s="827">
        <v>0.33333333333333331</v>
      </c>
      <c r="T484" s="826">
        <v>0.5</v>
      </c>
      <c r="U484" s="828">
        <v>0.33333333333333331</v>
      </c>
    </row>
    <row r="485" spans="1:21" ht="14.45" customHeight="1" x14ac:dyDescent="0.2">
      <c r="A485" s="821">
        <v>31</v>
      </c>
      <c r="B485" s="822" t="s">
        <v>1360</v>
      </c>
      <c r="C485" s="822" t="s">
        <v>1366</v>
      </c>
      <c r="D485" s="823" t="s">
        <v>2116</v>
      </c>
      <c r="E485" s="824" t="s">
        <v>1387</v>
      </c>
      <c r="F485" s="822" t="s">
        <v>1361</v>
      </c>
      <c r="G485" s="822" t="s">
        <v>1393</v>
      </c>
      <c r="H485" s="822" t="s">
        <v>329</v>
      </c>
      <c r="I485" s="822" t="s">
        <v>1518</v>
      </c>
      <c r="J485" s="822" t="s">
        <v>1519</v>
      </c>
      <c r="K485" s="822" t="s">
        <v>1520</v>
      </c>
      <c r="L485" s="825">
        <v>50.32</v>
      </c>
      <c r="M485" s="825">
        <v>150.96</v>
      </c>
      <c r="N485" s="822">
        <v>3</v>
      </c>
      <c r="O485" s="826">
        <v>2.5</v>
      </c>
      <c r="P485" s="825">
        <v>150.96</v>
      </c>
      <c r="Q485" s="827">
        <v>1</v>
      </c>
      <c r="R485" s="822">
        <v>3</v>
      </c>
      <c r="S485" s="827">
        <v>1</v>
      </c>
      <c r="T485" s="826">
        <v>2.5</v>
      </c>
      <c r="U485" s="828">
        <v>1</v>
      </c>
    </row>
    <row r="486" spans="1:21" ht="14.45" customHeight="1" x14ac:dyDescent="0.2">
      <c r="A486" s="821">
        <v>31</v>
      </c>
      <c r="B486" s="822" t="s">
        <v>1360</v>
      </c>
      <c r="C486" s="822" t="s">
        <v>1366</v>
      </c>
      <c r="D486" s="823" t="s">
        <v>2116</v>
      </c>
      <c r="E486" s="824" t="s">
        <v>1387</v>
      </c>
      <c r="F486" s="822" t="s">
        <v>1361</v>
      </c>
      <c r="G486" s="822" t="s">
        <v>1393</v>
      </c>
      <c r="H486" s="822" t="s">
        <v>329</v>
      </c>
      <c r="I486" s="822" t="s">
        <v>1521</v>
      </c>
      <c r="J486" s="822" t="s">
        <v>1395</v>
      </c>
      <c r="K486" s="822" t="s">
        <v>1522</v>
      </c>
      <c r="L486" s="825">
        <v>66.63</v>
      </c>
      <c r="M486" s="825">
        <v>66.63</v>
      </c>
      <c r="N486" s="822">
        <v>1</v>
      </c>
      <c r="O486" s="826">
        <v>0.5</v>
      </c>
      <c r="P486" s="825">
        <v>66.63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31</v>
      </c>
      <c r="B487" s="822" t="s">
        <v>1360</v>
      </c>
      <c r="C487" s="822" t="s">
        <v>1366</v>
      </c>
      <c r="D487" s="823" t="s">
        <v>2116</v>
      </c>
      <c r="E487" s="824" t="s">
        <v>1387</v>
      </c>
      <c r="F487" s="822" t="s">
        <v>1361</v>
      </c>
      <c r="G487" s="822" t="s">
        <v>1529</v>
      </c>
      <c r="H487" s="822" t="s">
        <v>606</v>
      </c>
      <c r="I487" s="822" t="s">
        <v>1530</v>
      </c>
      <c r="J487" s="822" t="s">
        <v>934</v>
      </c>
      <c r="K487" s="822" t="s">
        <v>1531</v>
      </c>
      <c r="L487" s="825">
        <v>154.36000000000001</v>
      </c>
      <c r="M487" s="825">
        <v>308.72000000000003</v>
      </c>
      <c r="N487" s="822">
        <v>2</v>
      </c>
      <c r="O487" s="826">
        <v>1</v>
      </c>
      <c r="P487" s="825">
        <v>154.36000000000001</v>
      </c>
      <c r="Q487" s="827">
        <v>0.5</v>
      </c>
      <c r="R487" s="822">
        <v>1</v>
      </c>
      <c r="S487" s="827">
        <v>0.5</v>
      </c>
      <c r="T487" s="826">
        <v>0.5</v>
      </c>
      <c r="U487" s="828">
        <v>0.5</v>
      </c>
    </row>
    <row r="488" spans="1:21" ht="14.45" customHeight="1" x14ac:dyDescent="0.2">
      <c r="A488" s="821">
        <v>31</v>
      </c>
      <c r="B488" s="822" t="s">
        <v>1360</v>
      </c>
      <c r="C488" s="822" t="s">
        <v>1366</v>
      </c>
      <c r="D488" s="823" t="s">
        <v>2116</v>
      </c>
      <c r="E488" s="824" t="s">
        <v>1387</v>
      </c>
      <c r="F488" s="822" t="s">
        <v>1361</v>
      </c>
      <c r="G488" s="822" t="s">
        <v>1537</v>
      </c>
      <c r="H488" s="822" t="s">
        <v>329</v>
      </c>
      <c r="I488" s="822" t="s">
        <v>1538</v>
      </c>
      <c r="J488" s="822" t="s">
        <v>1539</v>
      </c>
      <c r="K488" s="822" t="s">
        <v>1540</v>
      </c>
      <c r="L488" s="825">
        <v>0</v>
      </c>
      <c r="M488" s="825">
        <v>0</v>
      </c>
      <c r="N488" s="822">
        <v>1</v>
      </c>
      <c r="O488" s="826">
        <v>0.5</v>
      </c>
      <c r="P488" s="825">
        <v>0</v>
      </c>
      <c r="Q488" s="827"/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31</v>
      </c>
      <c r="B489" s="822" t="s">
        <v>1360</v>
      </c>
      <c r="C489" s="822" t="s">
        <v>1366</v>
      </c>
      <c r="D489" s="823" t="s">
        <v>2116</v>
      </c>
      <c r="E489" s="824" t="s">
        <v>1387</v>
      </c>
      <c r="F489" s="822" t="s">
        <v>1361</v>
      </c>
      <c r="G489" s="822" t="s">
        <v>1537</v>
      </c>
      <c r="H489" s="822" t="s">
        <v>329</v>
      </c>
      <c r="I489" s="822" t="s">
        <v>1774</v>
      </c>
      <c r="J489" s="822" t="s">
        <v>1539</v>
      </c>
      <c r="K489" s="822" t="s">
        <v>1775</v>
      </c>
      <c r="L489" s="825">
        <v>0</v>
      </c>
      <c r="M489" s="825">
        <v>0</v>
      </c>
      <c r="N489" s="822">
        <v>1</v>
      </c>
      <c r="O489" s="826">
        <v>0.5</v>
      </c>
      <c r="P489" s="825">
        <v>0</v>
      </c>
      <c r="Q489" s="827"/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31</v>
      </c>
      <c r="B490" s="822" t="s">
        <v>1360</v>
      </c>
      <c r="C490" s="822" t="s">
        <v>1366</v>
      </c>
      <c r="D490" s="823" t="s">
        <v>2116</v>
      </c>
      <c r="E490" s="824" t="s">
        <v>1387</v>
      </c>
      <c r="F490" s="822" t="s">
        <v>1361</v>
      </c>
      <c r="G490" s="822" t="s">
        <v>1541</v>
      </c>
      <c r="H490" s="822" t="s">
        <v>329</v>
      </c>
      <c r="I490" s="822" t="s">
        <v>1542</v>
      </c>
      <c r="J490" s="822" t="s">
        <v>959</v>
      </c>
      <c r="K490" s="822" t="s">
        <v>1543</v>
      </c>
      <c r="L490" s="825">
        <v>266.77</v>
      </c>
      <c r="M490" s="825">
        <v>266.77</v>
      </c>
      <c r="N490" s="822">
        <v>1</v>
      </c>
      <c r="O490" s="826">
        <v>1</v>
      </c>
      <c r="P490" s="825">
        <v>266.77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31</v>
      </c>
      <c r="B491" s="822" t="s">
        <v>1360</v>
      </c>
      <c r="C491" s="822" t="s">
        <v>1366</v>
      </c>
      <c r="D491" s="823" t="s">
        <v>2116</v>
      </c>
      <c r="E491" s="824" t="s">
        <v>1387</v>
      </c>
      <c r="F491" s="822" t="s">
        <v>1361</v>
      </c>
      <c r="G491" s="822" t="s">
        <v>1546</v>
      </c>
      <c r="H491" s="822" t="s">
        <v>329</v>
      </c>
      <c r="I491" s="822" t="s">
        <v>1547</v>
      </c>
      <c r="J491" s="822" t="s">
        <v>860</v>
      </c>
      <c r="K491" s="822" t="s">
        <v>861</v>
      </c>
      <c r="L491" s="825">
        <v>66.61</v>
      </c>
      <c r="M491" s="825">
        <v>333.05</v>
      </c>
      <c r="N491" s="822">
        <v>5</v>
      </c>
      <c r="O491" s="826">
        <v>3.5</v>
      </c>
      <c r="P491" s="825">
        <v>66.61</v>
      </c>
      <c r="Q491" s="827">
        <v>0.19999999999999998</v>
      </c>
      <c r="R491" s="822">
        <v>1</v>
      </c>
      <c r="S491" s="827">
        <v>0.2</v>
      </c>
      <c r="T491" s="826">
        <v>1</v>
      </c>
      <c r="U491" s="828">
        <v>0.2857142857142857</v>
      </c>
    </row>
    <row r="492" spans="1:21" ht="14.45" customHeight="1" x14ac:dyDescent="0.2">
      <c r="A492" s="821">
        <v>31</v>
      </c>
      <c r="B492" s="822" t="s">
        <v>1360</v>
      </c>
      <c r="C492" s="822" t="s">
        <v>1366</v>
      </c>
      <c r="D492" s="823" t="s">
        <v>2116</v>
      </c>
      <c r="E492" s="824" t="s">
        <v>1387</v>
      </c>
      <c r="F492" s="822" t="s">
        <v>1363</v>
      </c>
      <c r="G492" s="822" t="s">
        <v>1554</v>
      </c>
      <c r="H492" s="822" t="s">
        <v>329</v>
      </c>
      <c r="I492" s="822" t="s">
        <v>1555</v>
      </c>
      <c r="J492" s="822" t="s">
        <v>1556</v>
      </c>
      <c r="K492" s="822" t="s">
        <v>1557</v>
      </c>
      <c r="L492" s="825">
        <v>37.25</v>
      </c>
      <c r="M492" s="825">
        <v>298</v>
      </c>
      <c r="N492" s="822">
        <v>8</v>
      </c>
      <c r="O492" s="826">
        <v>4</v>
      </c>
      <c r="P492" s="825">
        <v>298</v>
      </c>
      <c r="Q492" s="827">
        <v>1</v>
      </c>
      <c r="R492" s="822">
        <v>8</v>
      </c>
      <c r="S492" s="827">
        <v>1</v>
      </c>
      <c r="T492" s="826">
        <v>4</v>
      </c>
      <c r="U492" s="828">
        <v>1</v>
      </c>
    </row>
    <row r="493" spans="1:21" ht="14.45" customHeight="1" x14ac:dyDescent="0.2">
      <c r="A493" s="821">
        <v>31</v>
      </c>
      <c r="B493" s="822" t="s">
        <v>1360</v>
      </c>
      <c r="C493" s="822" t="s">
        <v>1366</v>
      </c>
      <c r="D493" s="823" t="s">
        <v>2116</v>
      </c>
      <c r="E493" s="824" t="s">
        <v>1387</v>
      </c>
      <c r="F493" s="822" t="s">
        <v>1363</v>
      </c>
      <c r="G493" s="822" t="s">
        <v>1554</v>
      </c>
      <c r="H493" s="822" t="s">
        <v>329</v>
      </c>
      <c r="I493" s="822" t="s">
        <v>1562</v>
      </c>
      <c r="J493" s="822" t="s">
        <v>1556</v>
      </c>
      <c r="K493" s="822" t="s">
        <v>1563</v>
      </c>
      <c r="L493" s="825">
        <v>40.549999999999997</v>
      </c>
      <c r="M493" s="825">
        <v>81.099999999999994</v>
      </c>
      <c r="N493" s="822">
        <v>2</v>
      </c>
      <c r="O493" s="826">
        <v>1</v>
      </c>
      <c r="P493" s="825">
        <v>81.099999999999994</v>
      </c>
      <c r="Q493" s="827">
        <v>1</v>
      </c>
      <c r="R493" s="822">
        <v>2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31</v>
      </c>
      <c r="B494" s="822" t="s">
        <v>1360</v>
      </c>
      <c r="C494" s="822" t="s">
        <v>1366</v>
      </c>
      <c r="D494" s="823" t="s">
        <v>2116</v>
      </c>
      <c r="E494" s="824" t="s">
        <v>1387</v>
      </c>
      <c r="F494" s="822" t="s">
        <v>1363</v>
      </c>
      <c r="G494" s="822" t="s">
        <v>1434</v>
      </c>
      <c r="H494" s="822" t="s">
        <v>329</v>
      </c>
      <c r="I494" s="822" t="s">
        <v>1567</v>
      </c>
      <c r="J494" s="822" t="s">
        <v>1568</v>
      </c>
      <c r="K494" s="822" t="s">
        <v>1569</v>
      </c>
      <c r="L494" s="825">
        <v>492.19</v>
      </c>
      <c r="M494" s="825">
        <v>5906.2799999999988</v>
      </c>
      <c r="N494" s="822">
        <v>12</v>
      </c>
      <c r="O494" s="826">
        <v>12</v>
      </c>
      <c r="P494" s="825">
        <v>5906.2799999999988</v>
      </c>
      <c r="Q494" s="827">
        <v>1</v>
      </c>
      <c r="R494" s="822">
        <v>12</v>
      </c>
      <c r="S494" s="827">
        <v>1</v>
      </c>
      <c r="T494" s="826">
        <v>12</v>
      </c>
      <c r="U494" s="828">
        <v>1</v>
      </c>
    </row>
    <row r="495" spans="1:21" ht="14.45" customHeight="1" x14ac:dyDescent="0.2">
      <c r="A495" s="821">
        <v>31</v>
      </c>
      <c r="B495" s="822" t="s">
        <v>1360</v>
      </c>
      <c r="C495" s="822" t="s">
        <v>1366</v>
      </c>
      <c r="D495" s="823" t="s">
        <v>2116</v>
      </c>
      <c r="E495" s="824" t="s">
        <v>1387</v>
      </c>
      <c r="F495" s="822" t="s">
        <v>1363</v>
      </c>
      <c r="G495" s="822" t="s">
        <v>1434</v>
      </c>
      <c r="H495" s="822" t="s">
        <v>329</v>
      </c>
      <c r="I495" s="822" t="s">
        <v>1570</v>
      </c>
      <c r="J495" s="822" t="s">
        <v>1571</v>
      </c>
      <c r="K495" s="822" t="s">
        <v>1572</v>
      </c>
      <c r="L495" s="825">
        <v>971.25</v>
      </c>
      <c r="M495" s="825">
        <v>5827.5</v>
      </c>
      <c r="N495" s="822">
        <v>6</v>
      </c>
      <c r="O495" s="826">
        <v>6</v>
      </c>
      <c r="P495" s="825">
        <v>5827.5</v>
      </c>
      <c r="Q495" s="827">
        <v>1</v>
      </c>
      <c r="R495" s="822">
        <v>6</v>
      </c>
      <c r="S495" s="827">
        <v>1</v>
      </c>
      <c r="T495" s="826">
        <v>6</v>
      </c>
      <c r="U495" s="828">
        <v>1</v>
      </c>
    </row>
    <row r="496" spans="1:21" ht="14.45" customHeight="1" x14ac:dyDescent="0.2">
      <c r="A496" s="821">
        <v>31</v>
      </c>
      <c r="B496" s="822" t="s">
        <v>1360</v>
      </c>
      <c r="C496" s="822" t="s">
        <v>1366</v>
      </c>
      <c r="D496" s="823" t="s">
        <v>2116</v>
      </c>
      <c r="E496" s="824" t="s">
        <v>1387</v>
      </c>
      <c r="F496" s="822" t="s">
        <v>1363</v>
      </c>
      <c r="G496" s="822" t="s">
        <v>1434</v>
      </c>
      <c r="H496" s="822" t="s">
        <v>329</v>
      </c>
      <c r="I496" s="822" t="s">
        <v>1585</v>
      </c>
      <c r="J496" s="822" t="s">
        <v>1586</v>
      </c>
      <c r="K496" s="822" t="s">
        <v>1587</v>
      </c>
      <c r="L496" s="825">
        <v>80.36</v>
      </c>
      <c r="M496" s="825">
        <v>160.72</v>
      </c>
      <c r="N496" s="822">
        <v>2</v>
      </c>
      <c r="O496" s="826">
        <v>2</v>
      </c>
      <c r="P496" s="825">
        <v>160.72</v>
      </c>
      <c r="Q496" s="827">
        <v>1</v>
      </c>
      <c r="R496" s="822">
        <v>2</v>
      </c>
      <c r="S496" s="827">
        <v>1</v>
      </c>
      <c r="T496" s="826">
        <v>2</v>
      </c>
      <c r="U496" s="828">
        <v>1</v>
      </c>
    </row>
    <row r="497" spans="1:21" ht="14.45" customHeight="1" x14ac:dyDescent="0.2">
      <c r="A497" s="821">
        <v>31</v>
      </c>
      <c r="B497" s="822" t="s">
        <v>1360</v>
      </c>
      <c r="C497" s="822" t="s">
        <v>1366</v>
      </c>
      <c r="D497" s="823" t="s">
        <v>2116</v>
      </c>
      <c r="E497" s="824" t="s">
        <v>1387</v>
      </c>
      <c r="F497" s="822" t="s">
        <v>1363</v>
      </c>
      <c r="G497" s="822" t="s">
        <v>1434</v>
      </c>
      <c r="H497" s="822" t="s">
        <v>329</v>
      </c>
      <c r="I497" s="822" t="s">
        <v>1588</v>
      </c>
      <c r="J497" s="822" t="s">
        <v>1436</v>
      </c>
      <c r="K497" s="822" t="s">
        <v>1589</v>
      </c>
      <c r="L497" s="825">
        <v>60.23</v>
      </c>
      <c r="M497" s="825">
        <v>60.23</v>
      </c>
      <c r="N497" s="822">
        <v>1</v>
      </c>
      <c r="O497" s="826">
        <v>1</v>
      </c>
      <c r="P497" s="825">
        <v>60.23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31</v>
      </c>
      <c r="B498" s="822" t="s">
        <v>1360</v>
      </c>
      <c r="C498" s="822" t="s">
        <v>1366</v>
      </c>
      <c r="D498" s="823" t="s">
        <v>2116</v>
      </c>
      <c r="E498" s="824" t="s">
        <v>1387</v>
      </c>
      <c r="F498" s="822" t="s">
        <v>1363</v>
      </c>
      <c r="G498" s="822" t="s">
        <v>1434</v>
      </c>
      <c r="H498" s="822" t="s">
        <v>329</v>
      </c>
      <c r="I498" s="822" t="s">
        <v>1590</v>
      </c>
      <c r="J498" s="822" t="s">
        <v>1591</v>
      </c>
      <c r="K498" s="822" t="s">
        <v>1592</v>
      </c>
      <c r="L498" s="825">
        <v>749.8</v>
      </c>
      <c r="M498" s="825">
        <v>2999.2</v>
      </c>
      <c r="N498" s="822">
        <v>4</v>
      </c>
      <c r="O498" s="826">
        <v>4</v>
      </c>
      <c r="P498" s="825">
        <v>2249.3999999999996</v>
      </c>
      <c r="Q498" s="827">
        <v>0.74999999999999989</v>
      </c>
      <c r="R498" s="822">
        <v>3</v>
      </c>
      <c r="S498" s="827">
        <v>0.75</v>
      </c>
      <c r="T498" s="826">
        <v>3</v>
      </c>
      <c r="U498" s="828">
        <v>0.75</v>
      </c>
    </row>
    <row r="499" spans="1:21" ht="14.45" customHeight="1" x14ac:dyDescent="0.2">
      <c r="A499" s="821">
        <v>31</v>
      </c>
      <c r="B499" s="822" t="s">
        <v>1360</v>
      </c>
      <c r="C499" s="822" t="s">
        <v>1366</v>
      </c>
      <c r="D499" s="823" t="s">
        <v>2116</v>
      </c>
      <c r="E499" s="824" t="s">
        <v>1387</v>
      </c>
      <c r="F499" s="822" t="s">
        <v>1363</v>
      </c>
      <c r="G499" s="822" t="s">
        <v>1434</v>
      </c>
      <c r="H499" s="822" t="s">
        <v>329</v>
      </c>
      <c r="I499" s="822" t="s">
        <v>1596</v>
      </c>
      <c r="J499" s="822" t="s">
        <v>1597</v>
      </c>
      <c r="K499" s="822" t="s">
        <v>1598</v>
      </c>
      <c r="L499" s="825">
        <v>199.5</v>
      </c>
      <c r="M499" s="825">
        <v>199.5</v>
      </c>
      <c r="N499" s="822">
        <v>1</v>
      </c>
      <c r="O499" s="826">
        <v>1</v>
      </c>
      <c r="P499" s="825">
        <v>199.5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31</v>
      </c>
      <c r="B500" s="822" t="s">
        <v>1360</v>
      </c>
      <c r="C500" s="822" t="s">
        <v>1366</v>
      </c>
      <c r="D500" s="823" t="s">
        <v>2116</v>
      </c>
      <c r="E500" s="824" t="s">
        <v>1387</v>
      </c>
      <c r="F500" s="822" t="s">
        <v>1363</v>
      </c>
      <c r="G500" s="822" t="s">
        <v>1434</v>
      </c>
      <c r="H500" s="822" t="s">
        <v>329</v>
      </c>
      <c r="I500" s="822" t="s">
        <v>1788</v>
      </c>
      <c r="J500" s="822" t="s">
        <v>1789</v>
      </c>
      <c r="K500" s="822" t="s">
        <v>1790</v>
      </c>
      <c r="L500" s="825">
        <v>2296.87</v>
      </c>
      <c r="M500" s="825">
        <v>2296.87</v>
      </c>
      <c r="N500" s="822">
        <v>1</v>
      </c>
      <c r="O500" s="826">
        <v>1</v>
      </c>
      <c r="P500" s="825">
        <v>2296.87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31</v>
      </c>
      <c r="B501" s="822" t="s">
        <v>1360</v>
      </c>
      <c r="C501" s="822" t="s">
        <v>1366</v>
      </c>
      <c r="D501" s="823" t="s">
        <v>2116</v>
      </c>
      <c r="E501" s="824" t="s">
        <v>1387</v>
      </c>
      <c r="F501" s="822" t="s">
        <v>1363</v>
      </c>
      <c r="G501" s="822" t="s">
        <v>1434</v>
      </c>
      <c r="H501" s="822" t="s">
        <v>329</v>
      </c>
      <c r="I501" s="822" t="s">
        <v>1599</v>
      </c>
      <c r="J501" s="822" t="s">
        <v>1600</v>
      </c>
      <c r="K501" s="822" t="s">
        <v>1601</v>
      </c>
      <c r="L501" s="825">
        <v>320.25</v>
      </c>
      <c r="M501" s="825">
        <v>2882.25</v>
      </c>
      <c r="N501" s="822">
        <v>9</v>
      </c>
      <c r="O501" s="826">
        <v>9</v>
      </c>
      <c r="P501" s="825">
        <v>2882.25</v>
      </c>
      <c r="Q501" s="827">
        <v>1</v>
      </c>
      <c r="R501" s="822">
        <v>9</v>
      </c>
      <c r="S501" s="827">
        <v>1</v>
      </c>
      <c r="T501" s="826">
        <v>9</v>
      </c>
      <c r="U501" s="828">
        <v>1</v>
      </c>
    </row>
    <row r="502" spans="1:21" ht="14.45" customHeight="1" x14ac:dyDescent="0.2">
      <c r="A502" s="821">
        <v>31</v>
      </c>
      <c r="B502" s="822" t="s">
        <v>1360</v>
      </c>
      <c r="C502" s="822" t="s">
        <v>1366</v>
      </c>
      <c r="D502" s="823" t="s">
        <v>2116</v>
      </c>
      <c r="E502" s="824" t="s">
        <v>1387</v>
      </c>
      <c r="F502" s="822" t="s">
        <v>1363</v>
      </c>
      <c r="G502" s="822" t="s">
        <v>1434</v>
      </c>
      <c r="H502" s="822" t="s">
        <v>329</v>
      </c>
      <c r="I502" s="822" t="s">
        <v>1661</v>
      </c>
      <c r="J502" s="822" t="s">
        <v>1662</v>
      </c>
      <c r="K502" s="822" t="s">
        <v>1663</v>
      </c>
      <c r="L502" s="825">
        <v>349.13</v>
      </c>
      <c r="M502" s="825">
        <v>349.13</v>
      </c>
      <c r="N502" s="822">
        <v>1</v>
      </c>
      <c r="O502" s="826">
        <v>1</v>
      </c>
      <c r="P502" s="825">
        <v>349.13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31</v>
      </c>
      <c r="B503" s="822" t="s">
        <v>1360</v>
      </c>
      <c r="C503" s="822" t="s">
        <v>1366</v>
      </c>
      <c r="D503" s="823" t="s">
        <v>2116</v>
      </c>
      <c r="E503" s="824" t="s">
        <v>1387</v>
      </c>
      <c r="F503" s="822" t="s">
        <v>1363</v>
      </c>
      <c r="G503" s="822" t="s">
        <v>1434</v>
      </c>
      <c r="H503" s="822" t="s">
        <v>329</v>
      </c>
      <c r="I503" s="822" t="s">
        <v>1602</v>
      </c>
      <c r="J503" s="822" t="s">
        <v>1603</v>
      </c>
      <c r="K503" s="822" t="s">
        <v>1604</v>
      </c>
      <c r="L503" s="825">
        <v>1575</v>
      </c>
      <c r="M503" s="825">
        <v>4725</v>
      </c>
      <c r="N503" s="822">
        <v>3</v>
      </c>
      <c r="O503" s="826">
        <v>3</v>
      </c>
      <c r="P503" s="825">
        <v>4725</v>
      </c>
      <c r="Q503" s="827">
        <v>1</v>
      </c>
      <c r="R503" s="822">
        <v>3</v>
      </c>
      <c r="S503" s="827">
        <v>1</v>
      </c>
      <c r="T503" s="826">
        <v>3</v>
      </c>
      <c r="U503" s="828">
        <v>1</v>
      </c>
    </row>
    <row r="504" spans="1:21" ht="14.45" customHeight="1" x14ac:dyDescent="0.2">
      <c r="A504" s="821">
        <v>31</v>
      </c>
      <c r="B504" s="822" t="s">
        <v>1360</v>
      </c>
      <c r="C504" s="822" t="s">
        <v>1366</v>
      </c>
      <c r="D504" s="823" t="s">
        <v>2116</v>
      </c>
      <c r="E504" s="824" t="s">
        <v>1387</v>
      </c>
      <c r="F504" s="822" t="s">
        <v>1363</v>
      </c>
      <c r="G504" s="822" t="s">
        <v>1434</v>
      </c>
      <c r="H504" s="822" t="s">
        <v>329</v>
      </c>
      <c r="I504" s="822" t="s">
        <v>1614</v>
      </c>
      <c r="J504" s="822" t="s">
        <v>1577</v>
      </c>
      <c r="K504" s="822" t="s">
        <v>1615</v>
      </c>
      <c r="L504" s="825">
        <v>2400.0500000000002</v>
      </c>
      <c r="M504" s="825">
        <v>2400.0500000000002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31</v>
      </c>
      <c r="B505" s="822" t="s">
        <v>1360</v>
      </c>
      <c r="C505" s="822" t="s">
        <v>1366</v>
      </c>
      <c r="D505" s="823" t="s">
        <v>2116</v>
      </c>
      <c r="E505" s="824" t="s">
        <v>1387</v>
      </c>
      <c r="F505" s="822" t="s">
        <v>1363</v>
      </c>
      <c r="G505" s="822" t="s">
        <v>1434</v>
      </c>
      <c r="H505" s="822" t="s">
        <v>329</v>
      </c>
      <c r="I505" s="822" t="s">
        <v>2021</v>
      </c>
      <c r="J505" s="822" t="s">
        <v>2022</v>
      </c>
      <c r="K505" s="822" t="s">
        <v>2023</v>
      </c>
      <c r="L505" s="825">
        <v>1499.6</v>
      </c>
      <c r="M505" s="825">
        <v>1499.6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31</v>
      </c>
      <c r="B506" s="822" t="s">
        <v>1360</v>
      </c>
      <c r="C506" s="822" t="s">
        <v>1366</v>
      </c>
      <c r="D506" s="823" t="s">
        <v>2116</v>
      </c>
      <c r="E506" s="824" t="s">
        <v>1387</v>
      </c>
      <c r="F506" s="822" t="s">
        <v>1363</v>
      </c>
      <c r="G506" s="822" t="s">
        <v>1434</v>
      </c>
      <c r="H506" s="822" t="s">
        <v>329</v>
      </c>
      <c r="I506" s="822" t="s">
        <v>2066</v>
      </c>
      <c r="J506" s="822" t="s">
        <v>2067</v>
      </c>
      <c r="K506" s="822" t="s">
        <v>2068</v>
      </c>
      <c r="L506" s="825">
        <v>600</v>
      </c>
      <c r="M506" s="825">
        <v>600</v>
      </c>
      <c r="N506" s="822">
        <v>1</v>
      </c>
      <c r="O506" s="826">
        <v>1</v>
      </c>
      <c r="P506" s="825">
        <v>600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31</v>
      </c>
      <c r="B507" s="822" t="s">
        <v>1360</v>
      </c>
      <c r="C507" s="822" t="s">
        <v>1366</v>
      </c>
      <c r="D507" s="823" t="s">
        <v>2116</v>
      </c>
      <c r="E507" s="824" t="s">
        <v>1387</v>
      </c>
      <c r="F507" s="822" t="s">
        <v>1363</v>
      </c>
      <c r="G507" s="822" t="s">
        <v>1634</v>
      </c>
      <c r="H507" s="822" t="s">
        <v>329</v>
      </c>
      <c r="I507" s="822" t="s">
        <v>1638</v>
      </c>
      <c r="J507" s="822" t="s">
        <v>1639</v>
      </c>
      <c r="K507" s="822" t="s">
        <v>1640</v>
      </c>
      <c r="L507" s="825">
        <v>399.63</v>
      </c>
      <c r="M507" s="825">
        <v>1198.8899999999999</v>
      </c>
      <c r="N507" s="822">
        <v>3</v>
      </c>
      <c r="O507" s="826">
        <v>3</v>
      </c>
      <c r="P507" s="825">
        <v>1198.8899999999999</v>
      </c>
      <c r="Q507" s="827">
        <v>1</v>
      </c>
      <c r="R507" s="822">
        <v>3</v>
      </c>
      <c r="S507" s="827">
        <v>1</v>
      </c>
      <c r="T507" s="826">
        <v>3</v>
      </c>
      <c r="U507" s="828">
        <v>1</v>
      </c>
    </row>
    <row r="508" spans="1:21" ht="14.45" customHeight="1" x14ac:dyDescent="0.2">
      <c r="A508" s="821">
        <v>31</v>
      </c>
      <c r="B508" s="822" t="s">
        <v>1360</v>
      </c>
      <c r="C508" s="822" t="s">
        <v>1366</v>
      </c>
      <c r="D508" s="823" t="s">
        <v>2116</v>
      </c>
      <c r="E508" s="824" t="s">
        <v>1387</v>
      </c>
      <c r="F508" s="822" t="s">
        <v>1363</v>
      </c>
      <c r="G508" s="822" t="s">
        <v>1634</v>
      </c>
      <c r="H508" s="822" t="s">
        <v>329</v>
      </c>
      <c r="I508" s="822" t="s">
        <v>1641</v>
      </c>
      <c r="J508" s="822" t="s">
        <v>1642</v>
      </c>
      <c r="K508" s="822" t="s">
        <v>1643</v>
      </c>
      <c r="L508" s="825">
        <v>249.55</v>
      </c>
      <c r="M508" s="825">
        <v>499.1</v>
      </c>
      <c r="N508" s="822">
        <v>2</v>
      </c>
      <c r="O508" s="826">
        <v>1</v>
      </c>
      <c r="P508" s="825">
        <v>499.1</v>
      </c>
      <c r="Q508" s="827">
        <v>1</v>
      </c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31</v>
      </c>
      <c r="B509" s="822" t="s">
        <v>1360</v>
      </c>
      <c r="C509" s="822" t="s">
        <v>1366</v>
      </c>
      <c r="D509" s="823" t="s">
        <v>2116</v>
      </c>
      <c r="E509" s="824" t="s">
        <v>1389</v>
      </c>
      <c r="F509" s="822" t="s">
        <v>1361</v>
      </c>
      <c r="G509" s="822" t="s">
        <v>1443</v>
      </c>
      <c r="H509" s="822" t="s">
        <v>329</v>
      </c>
      <c r="I509" s="822" t="s">
        <v>2069</v>
      </c>
      <c r="J509" s="822" t="s">
        <v>2033</v>
      </c>
      <c r="K509" s="822" t="s">
        <v>2001</v>
      </c>
      <c r="L509" s="825">
        <v>234.94</v>
      </c>
      <c r="M509" s="825">
        <v>234.94</v>
      </c>
      <c r="N509" s="822">
        <v>1</v>
      </c>
      <c r="O509" s="826">
        <v>1</v>
      </c>
      <c r="P509" s="825">
        <v>234.94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31</v>
      </c>
      <c r="B510" s="822" t="s">
        <v>1360</v>
      </c>
      <c r="C510" s="822" t="s">
        <v>1366</v>
      </c>
      <c r="D510" s="823" t="s">
        <v>2116</v>
      </c>
      <c r="E510" s="824" t="s">
        <v>1389</v>
      </c>
      <c r="F510" s="822" t="s">
        <v>1361</v>
      </c>
      <c r="G510" s="822" t="s">
        <v>1465</v>
      </c>
      <c r="H510" s="822" t="s">
        <v>329</v>
      </c>
      <c r="I510" s="822" t="s">
        <v>1466</v>
      </c>
      <c r="J510" s="822" t="s">
        <v>1467</v>
      </c>
      <c r="K510" s="822" t="s">
        <v>1468</v>
      </c>
      <c r="L510" s="825">
        <v>132.97999999999999</v>
      </c>
      <c r="M510" s="825">
        <v>531.91999999999996</v>
      </c>
      <c r="N510" s="822">
        <v>4</v>
      </c>
      <c r="O510" s="826">
        <v>2</v>
      </c>
      <c r="P510" s="825">
        <v>265.95999999999998</v>
      </c>
      <c r="Q510" s="827">
        <v>0.5</v>
      </c>
      <c r="R510" s="822">
        <v>2</v>
      </c>
      <c r="S510" s="827">
        <v>0.5</v>
      </c>
      <c r="T510" s="826">
        <v>1</v>
      </c>
      <c r="U510" s="828">
        <v>0.5</v>
      </c>
    </row>
    <row r="511" spans="1:21" ht="14.45" customHeight="1" x14ac:dyDescent="0.2">
      <c r="A511" s="821">
        <v>31</v>
      </c>
      <c r="B511" s="822" t="s">
        <v>1360</v>
      </c>
      <c r="C511" s="822" t="s">
        <v>1366</v>
      </c>
      <c r="D511" s="823" t="s">
        <v>2116</v>
      </c>
      <c r="E511" s="824" t="s">
        <v>1389</v>
      </c>
      <c r="F511" s="822" t="s">
        <v>1361</v>
      </c>
      <c r="G511" s="822" t="s">
        <v>2053</v>
      </c>
      <c r="H511" s="822" t="s">
        <v>606</v>
      </c>
      <c r="I511" s="822" t="s">
        <v>2070</v>
      </c>
      <c r="J511" s="822" t="s">
        <v>2055</v>
      </c>
      <c r="K511" s="822" t="s">
        <v>2071</v>
      </c>
      <c r="L511" s="825">
        <v>70.48</v>
      </c>
      <c r="M511" s="825">
        <v>140.96</v>
      </c>
      <c r="N511" s="822">
        <v>2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31</v>
      </c>
      <c r="B512" s="822" t="s">
        <v>1360</v>
      </c>
      <c r="C512" s="822" t="s">
        <v>1366</v>
      </c>
      <c r="D512" s="823" t="s">
        <v>2116</v>
      </c>
      <c r="E512" s="824" t="s">
        <v>1389</v>
      </c>
      <c r="F512" s="822" t="s">
        <v>1361</v>
      </c>
      <c r="G512" s="822" t="s">
        <v>1391</v>
      </c>
      <c r="H512" s="822" t="s">
        <v>606</v>
      </c>
      <c r="I512" s="822" t="s">
        <v>1155</v>
      </c>
      <c r="J512" s="822" t="s">
        <v>722</v>
      </c>
      <c r="K512" s="822" t="s">
        <v>1156</v>
      </c>
      <c r="L512" s="825">
        <v>1385.62</v>
      </c>
      <c r="M512" s="825">
        <v>5542.48</v>
      </c>
      <c r="N512" s="822">
        <v>4</v>
      </c>
      <c r="O512" s="826">
        <v>1</v>
      </c>
      <c r="P512" s="825">
        <v>5542.48</v>
      </c>
      <c r="Q512" s="827">
        <v>1</v>
      </c>
      <c r="R512" s="822">
        <v>4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31</v>
      </c>
      <c r="B513" s="822" t="s">
        <v>1360</v>
      </c>
      <c r="C513" s="822" t="s">
        <v>1366</v>
      </c>
      <c r="D513" s="823" t="s">
        <v>2116</v>
      </c>
      <c r="E513" s="824" t="s">
        <v>1389</v>
      </c>
      <c r="F513" s="822" t="s">
        <v>1361</v>
      </c>
      <c r="G513" s="822" t="s">
        <v>1391</v>
      </c>
      <c r="H513" s="822" t="s">
        <v>606</v>
      </c>
      <c r="I513" s="822" t="s">
        <v>1159</v>
      </c>
      <c r="J513" s="822" t="s">
        <v>717</v>
      </c>
      <c r="K513" s="822" t="s">
        <v>1160</v>
      </c>
      <c r="L513" s="825">
        <v>736.33</v>
      </c>
      <c r="M513" s="825">
        <v>6626.97</v>
      </c>
      <c r="N513" s="822">
        <v>9</v>
      </c>
      <c r="O513" s="826">
        <v>3.5</v>
      </c>
      <c r="P513" s="825">
        <v>6626.97</v>
      </c>
      <c r="Q513" s="827">
        <v>1</v>
      </c>
      <c r="R513" s="822">
        <v>9</v>
      </c>
      <c r="S513" s="827">
        <v>1</v>
      </c>
      <c r="T513" s="826">
        <v>3.5</v>
      </c>
      <c r="U513" s="828">
        <v>1</v>
      </c>
    </row>
    <row r="514" spans="1:21" ht="14.45" customHeight="1" x14ac:dyDescent="0.2">
      <c r="A514" s="821">
        <v>31</v>
      </c>
      <c r="B514" s="822" t="s">
        <v>1360</v>
      </c>
      <c r="C514" s="822" t="s">
        <v>1366</v>
      </c>
      <c r="D514" s="823" t="s">
        <v>2116</v>
      </c>
      <c r="E514" s="824" t="s">
        <v>1389</v>
      </c>
      <c r="F514" s="822" t="s">
        <v>1361</v>
      </c>
      <c r="G514" s="822" t="s">
        <v>1391</v>
      </c>
      <c r="H514" s="822" t="s">
        <v>606</v>
      </c>
      <c r="I514" s="822" t="s">
        <v>1163</v>
      </c>
      <c r="J514" s="822" t="s">
        <v>717</v>
      </c>
      <c r="K514" s="822" t="s">
        <v>1164</v>
      </c>
      <c r="L514" s="825">
        <v>490.89</v>
      </c>
      <c r="M514" s="825">
        <v>981.78</v>
      </c>
      <c r="N514" s="822">
        <v>2</v>
      </c>
      <c r="O514" s="826">
        <v>1.5</v>
      </c>
      <c r="P514" s="825">
        <v>981.78</v>
      </c>
      <c r="Q514" s="827">
        <v>1</v>
      </c>
      <c r="R514" s="822">
        <v>2</v>
      </c>
      <c r="S514" s="827">
        <v>1</v>
      </c>
      <c r="T514" s="826">
        <v>1.5</v>
      </c>
      <c r="U514" s="828">
        <v>1</v>
      </c>
    </row>
    <row r="515" spans="1:21" ht="14.45" customHeight="1" x14ac:dyDescent="0.2">
      <c r="A515" s="821">
        <v>31</v>
      </c>
      <c r="B515" s="822" t="s">
        <v>1360</v>
      </c>
      <c r="C515" s="822" t="s">
        <v>1366</v>
      </c>
      <c r="D515" s="823" t="s">
        <v>2116</v>
      </c>
      <c r="E515" s="824" t="s">
        <v>1389</v>
      </c>
      <c r="F515" s="822" t="s">
        <v>1361</v>
      </c>
      <c r="G515" s="822" t="s">
        <v>1475</v>
      </c>
      <c r="H515" s="822" t="s">
        <v>329</v>
      </c>
      <c r="I515" s="822" t="s">
        <v>1476</v>
      </c>
      <c r="J515" s="822" t="s">
        <v>628</v>
      </c>
      <c r="K515" s="822" t="s">
        <v>1477</v>
      </c>
      <c r="L515" s="825">
        <v>35.25</v>
      </c>
      <c r="M515" s="825">
        <v>35.25</v>
      </c>
      <c r="N515" s="822">
        <v>1</v>
      </c>
      <c r="O515" s="826">
        <v>1</v>
      </c>
      <c r="P515" s="825">
        <v>35.25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31</v>
      </c>
      <c r="B516" s="822" t="s">
        <v>1360</v>
      </c>
      <c r="C516" s="822" t="s">
        <v>1366</v>
      </c>
      <c r="D516" s="823" t="s">
        <v>2116</v>
      </c>
      <c r="E516" s="824" t="s">
        <v>1389</v>
      </c>
      <c r="F516" s="822" t="s">
        <v>1361</v>
      </c>
      <c r="G516" s="822" t="s">
        <v>1392</v>
      </c>
      <c r="H516" s="822" t="s">
        <v>606</v>
      </c>
      <c r="I516" s="822" t="s">
        <v>1277</v>
      </c>
      <c r="J516" s="822" t="s">
        <v>830</v>
      </c>
      <c r="K516" s="822" t="s">
        <v>831</v>
      </c>
      <c r="L516" s="825">
        <v>0</v>
      </c>
      <c r="M516" s="825">
        <v>0</v>
      </c>
      <c r="N516" s="822">
        <v>9</v>
      </c>
      <c r="O516" s="826">
        <v>6</v>
      </c>
      <c r="P516" s="825">
        <v>0</v>
      </c>
      <c r="Q516" s="827"/>
      <c r="R516" s="822">
        <v>9</v>
      </c>
      <c r="S516" s="827">
        <v>1</v>
      </c>
      <c r="T516" s="826">
        <v>6</v>
      </c>
      <c r="U516" s="828">
        <v>1</v>
      </c>
    </row>
    <row r="517" spans="1:21" ht="14.45" customHeight="1" x14ac:dyDescent="0.2">
      <c r="A517" s="821">
        <v>31</v>
      </c>
      <c r="B517" s="822" t="s">
        <v>1360</v>
      </c>
      <c r="C517" s="822" t="s">
        <v>1366</v>
      </c>
      <c r="D517" s="823" t="s">
        <v>2116</v>
      </c>
      <c r="E517" s="824" t="s">
        <v>1389</v>
      </c>
      <c r="F517" s="822" t="s">
        <v>1361</v>
      </c>
      <c r="G517" s="822" t="s">
        <v>1498</v>
      </c>
      <c r="H517" s="822" t="s">
        <v>329</v>
      </c>
      <c r="I517" s="822" t="s">
        <v>1499</v>
      </c>
      <c r="J517" s="822" t="s">
        <v>977</v>
      </c>
      <c r="K517" s="822" t="s">
        <v>1500</v>
      </c>
      <c r="L517" s="825">
        <v>219.37</v>
      </c>
      <c r="M517" s="825">
        <v>877.48</v>
      </c>
      <c r="N517" s="822">
        <v>4</v>
      </c>
      <c r="O517" s="826">
        <v>1.5</v>
      </c>
      <c r="P517" s="825">
        <v>877.48</v>
      </c>
      <c r="Q517" s="827">
        <v>1</v>
      </c>
      <c r="R517" s="822">
        <v>4</v>
      </c>
      <c r="S517" s="827">
        <v>1</v>
      </c>
      <c r="T517" s="826">
        <v>1.5</v>
      </c>
      <c r="U517" s="828">
        <v>1</v>
      </c>
    </row>
    <row r="518" spans="1:21" ht="14.45" customHeight="1" x14ac:dyDescent="0.2">
      <c r="A518" s="821">
        <v>31</v>
      </c>
      <c r="B518" s="822" t="s">
        <v>1360</v>
      </c>
      <c r="C518" s="822" t="s">
        <v>1366</v>
      </c>
      <c r="D518" s="823" t="s">
        <v>2116</v>
      </c>
      <c r="E518" s="824" t="s">
        <v>1389</v>
      </c>
      <c r="F518" s="822" t="s">
        <v>1361</v>
      </c>
      <c r="G518" s="822" t="s">
        <v>1393</v>
      </c>
      <c r="H518" s="822" t="s">
        <v>606</v>
      </c>
      <c r="I518" s="822" t="s">
        <v>1770</v>
      </c>
      <c r="J518" s="822" t="s">
        <v>1395</v>
      </c>
      <c r="K518" s="822" t="s">
        <v>1771</v>
      </c>
      <c r="L518" s="825">
        <v>50.32</v>
      </c>
      <c r="M518" s="825">
        <v>150.96</v>
      </c>
      <c r="N518" s="822">
        <v>3</v>
      </c>
      <c r="O518" s="826">
        <v>2</v>
      </c>
      <c r="P518" s="825">
        <v>50.32</v>
      </c>
      <c r="Q518" s="827">
        <v>0.33333333333333331</v>
      </c>
      <c r="R518" s="822">
        <v>1</v>
      </c>
      <c r="S518" s="827">
        <v>0.33333333333333331</v>
      </c>
      <c r="T518" s="826">
        <v>1</v>
      </c>
      <c r="U518" s="828">
        <v>0.5</v>
      </c>
    </row>
    <row r="519" spans="1:21" ht="14.45" customHeight="1" x14ac:dyDescent="0.2">
      <c r="A519" s="821">
        <v>31</v>
      </c>
      <c r="B519" s="822" t="s">
        <v>1360</v>
      </c>
      <c r="C519" s="822" t="s">
        <v>1366</v>
      </c>
      <c r="D519" s="823" t="s">
        <v>2116</v>
      </c>
      <c r="E519" s="824" t="s">
        <v>1389</v>
      </c>
      <c r="F519" s="822" t="s">
        <v>1361</v>
      </c>
      <c r="G519" s="822" t="s">
        <v>1393</v>
      </c>
      <c r="H519" s="822" t="s">
        <v>606</v>
      </c>
      <c r="I519" s="822" t="s">
        <v>1772</v>
      </c>
      <c r="J519" s="822" t="s">
        <v>1395</v>
      </c>
      <c r="K519" s="822" t="s">
        <v>1773</v>
      </c>
      <c r="L519" s="825">
        <v>150.94</v>
      </c>
      <c r="M519" s="825">
        <v>150.94</v>
      </c>
      <c r="N519" s="822">
        <v>1</v>
      </c>
      <c r="O519" s="826">
        <v>1</v>
      </c>
      <c r="P519" s="825">
        <v>150.94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31</v>
      </c>
      <c r="B520" s="822" t="s">
        <v>1360</v>
      </c>
      <c r="C520" s="822" t="s">
        <v>1366</v>
      </c>
      <c r="D520" s="823" t="s">
        <v>2116</v>
      </c>
      <c r="E520" s="824" t="s">
        <v>1389</v>
      </c>
      <c r="F520" s="822" t="s">
        <v>1361</v>
      </c>
      <c r="G520" s="822" t="s">
        <v>1393</v>
      </c>
      <c r="H520" s="822" t="s">
        <v>329</v>
      </c>
      <c r="I520" s="822" t="s">
        <v>1518</v>
      </c>
      <c r="J520" s="822" t="s">
        <v>1519</v>
      </c>
      <c r="K520" s="822" t="s">
        <v>1520</v>
      </c>
      <c r="L520" s="825">
        <v>50.32</v>
      </c>
      <c r="M520" s="825">
        <v>251.6</v>
      </c>
      <c r="N520" s="822">
        <v>5</v>
      </c>
      <c r="O520" s="826">
        <v>3</v>
      </c>
      <c r="P520" s="825">
        <v>201.28</v>
      </c>
      <c r="Q520" s="827">
        <v>0.8</v>
      </c>
      <c r="R520" s="822">
        <v>4</v>
      </c>
      <c r="S520" s="827">
        <v>0.8</v>
      </c>
      <c r="T520" s="826">
        <v>2</v>
      </c>
      <c r="U520" s="828">
        <v>0.66666666666666663</v>
      </c>
    </row>
    <row r="521" spans="1:21" ht="14.45" customHeight="1" x14ac:dyDescent="0.2">
      <c r="A521" s="821">
        <v>31</v>
      </c>
      <c r="B521" s="822" t="s">
        <v>1360</v>
      </c>
      <c r="C521" s="822" t="s">
        <v>1366</v>
      </c>
      <c r="D521" s="823" t="s">
        <v>2116</v>
      </c>
      <c r="E521" s="824" t="s">
        <v>1389</v>
      </c>
      <c r="F521" s="822" t="s">
        <v>1361</v>
      </c>
      <c r="G521" s="822" t="s">
        <v>1393</v>
      </c>
      <c r="H521" s="822" t="s">
        <v>329</v>
      </c>
      <c r="I521" s="822" t="s">
        <v>1523</v>
      </c>
      <c r="J521" s="822" t="s">
        <v>1519</v>
      </c>
      <c r="K521" s="822" t="s">
        <v>1524</v>
      </c>
      <c r="L521" s="825">
        <v>33.549999999999997</v>
      </c>
      <c r="M521" s="825">
        <v>33.549999999999997</v>
      </c>
      <c r="N521" s="822">
        <v>1</v>
      </c>
      <c r="O521" s="826">
        <v>1</v>
      </c>
      <c r="P521" s="825">
        <v>33.549999999999997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31</v>
      </c>
      <c r="B522" s="822" t="s">
        <v>1360</v>
      </c>
      <c r="C522" s="822" t="s">
        <v>1366</v>
      </c>
      <c r="D522" s="823" t="s">
        <v>2116</v>
      </c>
      <c r="E522" s="824" t="s">
        <v>1389</v>
      </c>
      <c r="F522" s="822" t="s">
        <v>1361</v>
      </c>
      <c r="G522" s="822" t="s">
        <v>1393</v>
      </c>
      <c r="H522" s="822" t="s">
        <v>329</v>
      </c>
      <c r="I522" s="822" t="s">
        <v>1852</v>
      </c>
      <c r="J522" s="822" t="s">
        <v>1519</v>
      </c>
      <c r="K522" s="822" t="s">
        <v>1853</v>
      </c>
      <c r="L522" s="825">
        <v>16.77</v>
      </c>
      <c r="M522" s="825">
        <v>16.77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31</v>
      </c>
      <c r="B523" s="822" t="s">
        <v>1360</v>
      </c>
      <c r="C523" s="822" t="s">
        <v>1366</v>
      </c>
      <c r="D523" s="823" t="s">
        <v>2116</v>
      </c>
      <c r="E523" s="824" t="s">
        <v>1389</v>
      </c>
      <c r="F523" s="822" t="s">
        <v>1361</v>
      </c>
      <c r="G523" s="822" t="s">
        <v>1525</v>
      </c>
      <c r="H523" s="822" t="s">
        <v>329</v>
      </c>
      <c r="I523" s="822" t="s">
        <v>1526</v>
      </c>
      <c r="J523" s="822" t="s">
        <v>1527</v>
      </c>
      <c r="K523" s="822" t="s">
        <v>1528</v>
      </c>
      <c r="L523" s="825">
        <v>0</v>
      </c>
      <c r="M523" s="825">
        <v>0</v>
      </c>
      <c r="N523" s="822">
        <v>1</v>
      </c>
      <c r="O523" s="826">
        <v>0.5</v>
      </c>
      <c r="P523" s="825">
        <v>0</v>
      </c>
      <c r="Q523" s="827"/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31</v>
      </c>
      <c r="B524" s="822" t="s">
        <v>1360</v>
      </c>
      <c r="C524" s="822" t="s">
        <v>1366</v>
      </c>
      <c r="D524" s="823" t="s">
        <v>2116</v>
      </c>
      <c r="E524" s="824" t="s">
        <v>1389</v>
      </c>
      <c r="F524" s="822" t="s">
        <v>1361</v>
      </c>
      <c r="G524" s="822" t="s">
        <v>1537</v>
      </c>
      <c r="H524" s="822" t="s">
        <v>329</v>
      </c>
      <c r="I524" s="822" t="s">
        <v>1538</v>
      </c>
      <c r="J524" s="822" t="s">
        <v>1539</v>
      </c>
      <c r="K524" s="822" t="s">
        <v>1540</v>
      </c>
      <c r="L524" s="825">
        <v>0</v>
      </c>
      <c r="M524" s="825">
        <v>0</v>
      </c>
      <c r="N524" s="822">
        <v>2</v>
      </c>
      <c r="O524" s="826">
        <v>1.5</v>
      </c>
      <c r="P524" s="825">
        <v>0</v>
      </c>
      <c r="Q524" s="827"/>
      <c r="R524" s="822">
        <v>1</v>
      </c>
      <c r="S524" s="827">
        <v>0.5</v>
      </c>
      <c r="T524" s="826">
        <v>1</v>
      </c>
      <c r="U524" s="828">
        <v>0.66666666666666663</v>
      </c>
    </row>
    <row r="525" spans="1:21" ht="14.45" customHeight="1" x14ac:dyDescent="0.2">
      <c r="A525" s="821">
        <v>31</v>
      </c>
      <c r="B525" s="822" t="s">
        <v>1360</v>
      </c>
      <c r="C525" s="822" t="s">
        <v>1366</v>
      </c>
      <c r="D525" s="823" t="s">
        <v>2116</v>
      </c>
      <c r="E525" s="824" t="s">
        <v>1389</v>
      </c>
      <c r="F525" s="822" t="s">
        <v>1363</v>
      </c>
      <c r="G525" s="822" t="s">
        <v>1554</v>
      </c>
      <c r="H525" s="822" t="s">
        <v>329</v>
      </c>
      <c r="I525" s="822" t="s">
        <v>1560</v>
      </c>
      <c r="J525" s="822" t="s">
        <v>1556</v>
      </c>
      <c r="K525" s="822" t="s">
        <v>1561</v>
      </c>
      <c r="L525" s="825">
        <v>26.26</v>
      </c>
      <c r="M525" s="825">
        <v>577.71999999999991</v>
      </c>
      <c r="N525" s="822">
        <v>22</v>
      </c>
      <c r="O525" s="826">
        <v>22</v>
      </c>
      <c r="P525" s="825">
        <v>577.71999999999991</v>
      </c>
      <c r="Q525" s="827">
        <v>1</v>
      </c>
      <c r="R525" s="822">
        <v>22</v>
      </c>
      <c r="S525" s="827">
        <v>1</v>
      </c>
      <c r="T525" s="826">
        <v>22</v>
      </c>
      <c r="U525" s="828">
        <v>1</v>
      </c>
    </row>
    <row r="526" spans="1:21" ht="14.45" customHeight="1" x14ac:dyDescent="0.2">
      <c r="A526" s="821">
        <v>31</v>
      </c>
      <c r="B526" s="822" t="s">
        <v>1360</v>
      </c>
      <c r="C526" s="822" t="s">
        <v>1366</v>
      </c>
      <c r="D526" s="823" t="s">
        <v>2116</v>
      </c>
      <c r="E526" s="824" t="s">
        <v>1389</v>
      </c>
      <c r="F526" s="822" t="s">
        <v>1363</v>
      </c>
      <c r="G526" s="822" t="s">
        <v>1554</v>
      </c>
      <c r="H526" s="822" t="s">
        <v>329</v>
      </c>
      <c r="I526" s="822" t="s">
        <v>1562</v>
      </c>
      <c r="J526" s="822" t="s">
        <v>1556</v>
      </c>
      <c r="K526" s="822" t="s">
        <v>1563</v>
      </c>
      <c r="L526" s="825">
        <v>40.549999999999997</v>
      </c>
      <c r="M526" s="825">
        <v>121.64999999999999</v>
      </c>
      <c r="N526" s="822">
        <v>3</v>
      </c>
      <c r="O526" s="826">
        <v>1</v>
      </c>
      <c r="P526" s="825">
        <v>121.64999999999999</v>
      </c>
      <c r="Q526" s="827">
        <v>1</v>
      </c>
      <c r="R526" s="822">
        <v>3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31</v>
      </c>
      <c r="B527" s="822" t="s">
        <v>1360</v>
      </c>
      <c r="C527" s="822" t="s">
        <v>1366</v>
      </c>
      <c r="D527" s="823" t="s">
        <v>2116</v>
      </c>
      <c r="E527" s="824" t="s">
        <v>1389</v>
      </c>
      <c r="F527" s="822" t="s">
        <v>1363</v>
      </c>
      <c r="G527" s="822" t="s">
        <v>1434</v>
      </c>
      <c r="H527" s="822" t="s">
        <v>329</v>
      </c>
      <c r="I527" s="822" t="s">
        <v>1567</v>
      </c>
      <c r="J527" s="822" t="s">
        <v>1568</v>
      </c>
      <c r="K527" s="822" t="s">
        <v>1569</v>
      </c>
      <c r="L527" s="825">
        <v>492.19</v>
      </c>
      <c r="M527" s="825">
        <v>492.19</v>
      </c>
      <c r="N527" s="822">
        <v>1</v>
      </c>
      <c r="O527" s="826">
        <v>1</v>
      </c>
      <c r="P527" s="825">
        <v>492.19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31</v>
      </c>
      <c r="B528" s="822" t="s">
        <v>1360</v>
      </c>
      <c r="C528" s="822" t="s">
        <v>1366</v>
      </c>
      <c r="D528" s="823" t="s">
        <v>2116</v>
      </c>
      <c r="E528" s="824" t="s">
        <v>1389</v>
      </c>
      <c r="F528" s="822" t="s">
        <v>1363</v>
      </c>
      <c r="G528" s="822" t="s">
        <v>1434</v>
      </c>
      <c r="H528" s="822" t="s">
        <v>329</v>
      </c>
      <c r="I528" s="822" t="s">
        <v>1570</v>
      </c>
      <c r="J528" s="822" t="s">
        <v>1571</v>
      </c>
      <c r="K528" s="822" t="s">
        <v>1572</v>
      </c>
      <c r="L528" s="825">
        <v>971.25</v>
      </c>
      <c r="M528" s="825">
        <v>971.25</v>
      </c>
      <c r="N528" s="822">
        <v>1</v>
      </c>
      <c r="O528" s="826">
        <v>1</v>
      </c>
      <c r="P528" s="825">
        <v>971.25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31</v>
      </c>
      <c r="B529" s="822" t="s">
        <v>1360</v>
      </c>
      <c r="C529" s="822" t="s">
        <v>1366</v>
      </c>
      <c r="D529" s="823" t="s">
        <v>2116</v>
      </c>
      <c r="E529" s="824" t="s">
        <v>1389</v>
      </c>
      <c r="F529" s="822" t="s">
        <v>1363</v>
      </c>
      <c r="G529" s="822" t="s">
        <v>1434</v>
      </c>
      <c r="H529" s="822" t="s">
        <v>329</v>
      </c>
      <c r="I529" s="822" t="s">
        <v>1576</v>
      </c>
      <c r="J529" s="822" t="s">
        <v>1577</v>
      </c>
      <c r="K529" s="822" t="s">
        <v>1578</v>
      </c>
      <c r="L529" s="825">
        <v>400.2</v>
      </c>
      <c r="M529" s="825">
        <v>800.4</v>
      </c>
      <c r="N529" s="822">
        <v>2</v>
      </c>
      <c r="O529" s="826">
        <v>2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31</v>
      </c>
      <c r="B530" s="822" t="s">
        <v>1360</v>
      </c>
      <c r="C530" s="822" t="s">
        <v>1366</v>
      </c>
      <c r="D530" s="823" t="s">
        <v>2116</v>
      </c>
      <c r="E530" s="824" t="s">
        <v>1389</v>
      </c>
      <c r="F530" s="822" t="s">
        <v>1363</v>
      </c>
      <c r="G530" s="822" t="s">
        <v>1434</v>
      </c>
      <c r="H530" s="822" t="s">
        <v>329</v>
      </c>
      <c r="I530" s="822" t="s">
        <v>1582</v>
      </c>
      <c r="J530" s="822" t="s">
        <v>1583</v>
      </c>
      <c r="K530" s="822" t="s">
        <v>1584</v>
      </c>
      <c r="L530" s="825">
        <v>245.42</v>
      </c>
      <c r="M530" s="825">
        <v>245.42</v>
      </c>
      <c r="N530" s="822">
        <v>1</v>
      </c>
      <c r="O530" s="826">
        <v>1</v>
      </c>
      <c r="P530" s="825">
        <v>245.42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31</v>
      </c>
      <c r="B531" s="822" t="s">
        <v>1360</v>
      </c>
      <c r="C531" s="822" t="s">
        <v>1366</v>
      </c>
      <c r="D531" s="823" t="s">
        <v>2116</v>
      </c>
      <c r="E531" s="824" t="s">
        <v>1389</v>
      </c>
      <c r="F531" s="822" t="s">
        <v>1363</v>
      </c>
      <c r="G531" s="822" t="s">
        <v>1434</v>
      </c>
      <c r="H531" s="822" t="s">
        <v>329</v>
      </c>
      <c r="I531" s="822" t="s">
        <v>1593</v>
      </c>
      <c r="J531" s="822" t="s">
        <v>1594</v>
      </c>
      <c r="K531" s="822" t="s">
        <v>1595</v>
      </c>
      <c r="L531" s="825">
        <v>600.29999999999995</v>
      </c>
      <c r="M531" s="825">
        <v>600.29999999999995</v>
      </c>
      <c r="N531" s="822">
        <v>1</v>
      </c>
      <c r="O531" s="826">
        <v>1</v>
      </c>
      <c r="P531" s="825">
        <v>600.29999999999995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31</v>
      </c>
      <c r="B532" s="822" t="s">
        <v>1360</v>
      </c>
      <c r="C532" s="822" t="s">
        <v>1366</v>
      </c>
      <c r="D532" s="823" t="s">
        <v>2116</v>
      </c>
      <c r="E532" s="824" t="s">
        <v>1389</v>
      </c>
      <c r="F532" s="822" t="s">
        <v>1363</v>
      </c>
      <c r="G532" s="822" t="s">
        <v>1434</v>
      </c>
      <c r="H532" s="822" t="s">
        <v>329</v>
      </c>
      <c r="I532" s="822" t="s">
        <v>1788</v>
      </c>
      <c r="J532" s="822" t="s">
        <v>1789</v>
      </c>
      <c r="K532" s="822" t="s">
        <v>1790</v>
      </c>
      <c r="L532" s="825">
        <v>2296.87</v>
      </c>
      <c r="M532" s="825">
        <v>2296.87</v>
      </c>
      <c r="N532" s="822">
        <v>1</v>
      </c>
      <c r="O532" s="826">
        <v>1</v>
      </c>
      <c r="P532" s="825">
        <v>2296.87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31</v>
      </c>
      <c r="B533" s="822" t="s">
        <v>1360</v>
      </c>
      <c r="C533" s="822" t="s">
        <v>1366</v>
      </c>
      <c r="D533" s="823" t="s">
        <v>2116</v>
      </c>
      <c r="E533" s="824" t="s">
        <v>1389</v>
      </c>
      <c r="F533" s="822" t="s">
        <v>1363</v>
      </c>
      <c r="G533" s="822" t="s">
        <v>1434</v>
      </c>
      <c r="H533" s="822" t="s">
        <v>329</v>
      </c>
      <c r="I533" s="822" t="s">
        <v>1599</v>
      </c>
      <c r="J533" s="822" t="s">
        <v>1600</v>
      </c>
      <c r="K533" s="822" t="s">
        <v>1601</v>
      </c>
      <c r="L533" s="825">
        <v>320.25</v>
      </c>
      <c r="M533" s="825">
        <v>640.5</v>
      </c>
      <c r="N533" s="822">
        <v>2</v>
      </c>
      <c r="O533" s="826">
        <v>2</v>
      </c>
      <c r="P533" s="825">
        <v>640.5</v>
      </c>
      <c r="Q533" s="827">
        <v>1</v>
      </c>
      <c r="R533" s="822">
        <v>2</v>
      </c>
      <c r="S533" s="827">
        <v>1</v>
      </c>
      <c r="T533" s="826">
        <v>2</v>
      </c>
      <c r="U533" s="828">
        <v>1</v>
      </c>
    </row>
    <row r="534" spans="1:21" ht="14.45" customHeight="1" x14ac:dyDescent="0.2">
      <c r="A534" s="821">
        <v>31</v>
      </c>
      <c r="B534" s="822" t="s">
        <v>1360</v>
      </c>
      <c r="C534" s="822" t="s">
        <v>1366</v>
      </c>
      <c r="D534" s="823" t="s">
        <v>2116</v>
      </c>
      <c r="E534" s="824" t="s">
        <v>1389</v>
      </c>
      <c r="F534" s="822" t="s">
        <v>1363</v>
      </c>
      <c r="G534" s="822" t="s">
        <v>1434</v>
      </c>
      <c r="H534" s="822" t="s">
        <v>329</v>
      </c>
      <c r="I534" s="822" t="s">
        <v>1605</v>
      </c>
      <c r="J534" s="822" t="s">
        <v>1606</v>
      </c>
      <c r="K534" s="822" t="s">
        <v>1607</v>
      </c>
      <c r="L534" s="825">
        <v>249.55</v>
      </c>
      <c r="M534" s="825">
        <v>249.55</v>
      </c>
      <c r="N534" s="822">
        <v>1</v>
      </c>
      <c r="O534" s="826">
        <v>1</v>
      </c>
      <c r="P534" s="825">
        <v>249.55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31</v>
      </c>
      <c r="B535" s="822" t="s">
        <v>1360</v>
      </c>
      <c r="C535" s="822" t="s">
        <v>1366</v>
      </c>
      <c r="D535" s="823" t="s">
        <v>2116</v>
      </c>
      <c r="E535" s="824" t="s">
        <v>1389</v>
      </c>
      <c r="F535" s="822" t="s">
        <v>1363</v>
      </c>
      <c r="G535" s="822" t="s">
        <v>1634</v>
      </c>
      <c r="H535" s="822" t="s">
        <v>329</v>
      </c>
      <c r="I535" s="822" t="s">
        <v>1638</v>
      </c>
      <c r="J535" s="822" t="s">
        <v>1639</v>
      </c>
      <c r="K535" s="822" t="s">
        <v>1640</v>
      </c>
      <c r="L535" s="825">
        <v>399.63</v>
      </c>
      <c r="M535" s="825">
        <v>399.63</v>
      </c>
      <c r="N535" s="822">
        <v>1</v>
      </c>
      <c r="O535" s="826">
        <v>1</v>
      </c>
      <c r="P535" s="825">
        <v>399.63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31</v>
      </c>
      <c r="B536" s="822" t="s">
        <v>1360</v>
      </c>
      <c r="C536" s="822" t="s">
        <v>1366</v>
      </c>
      <c r="D536" s="823" t="s">
        <v>2116</v>
      </c>
      <c r="E536" s="824" t="s">
        <v>1389</v>
      </c>
      <c r="F536" s="822" t="s">
        <v>1363</v>
      </c>
      <c r="G536" s="822" t="s">
        <v>1634</v>
      </c>
      <c r="H536" s="822" t="s">
        <v>329</v>
      </c>
      <c r="I536" s="822" t="s">
        <v>1641</v>
      </c>
      <c r="J536" s="822" t="s">
        <v>1642</v>
      </c>
      <c r="K536" s="822" t="s">
        <v>1643</v>
      </c>
      <c r="L536" s="825">
        <v>249.55</v>
      </c>
      <c r="M536" s="825">
        <v>499.1</v>
      </c>
      <c r="N536" s="822">
        <v>2</v>
      </c>
      <c r="O536" s="826">
        <v>1</v>
      </c>
      <c r="P536" s="825">
        <v>499.1</v>
      </c>
      <c r="Q536" s="827">
        <v>1</v>
      </c>
      <c r="R536" s="822">
        <v>2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31</v>
      </c>
      <c r="B537" s="822" t="s">
        <v>1360</v>
      </c>
      <c r="C537" s="822" t="s">
        <v>1366</v>
      </c>
      <c r="D537" s="823" t="s">
        <v>2116</v>
      </c>
      <c r="E537" s="824" t="s">
        <v>1390</v>
      </c>
      <c r="F537" s="822" t="s">
        <v>1361</v>
      </c>
      <c r="G537" s="822" t="s">
        <v>2072</v>
      </c>
      <c r="H537" s="822" t="s">
        <v>329</v>
      </c>
      <c r="I537" s="822" t="s">
        <v>2073</v>
      </c>
      <c r="J537" s="822" t="s">
        <v>2074</v>
      </c>
      <c r="K537" s="822" t="s">
        <v>2075</v>
      </c>
      <c r="L537" s="825">
        <v>23.49</v>
      </c>
      <c r="M537" s="825">
        <v>23.49</v>
      </c>
      <c r="N537" s="822">
        <v>1</v>
      </c>
      <c r="O537" s="826">
        <v>1</v>
      </c>
      <c r="P537" s="825">
        <v>23.49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31</v>
      </c>
      <c r="B538" s="822" t="s">
        <v>1360</v>
      </c>
      <c r="C538" s="822" t="s">
        <v>1366</v>
      </c>
      <c r="D538" s="823" t="s">
        <v>2116</v>
      </c>
      <c r="E538" s="824" t="s">
        <v>1390</v>
      </c>
      <c r="F538" s="822" t="s">
        <v>1361</v>
      </c>
      <c r="G538" s="822" t="s">
        <v>1800</v>
      </c>
      <c r="H538" s="822" t="s">
        <v>329</v>
      </c>
      <c r="I538" s="822" t="s">
        <v>2076</v>
      </c>
      <c r="J538" s="822" t="s">
        <v>2077</v>
      </c>
      <c r="K538" s="822" t="s">
        <v>1335</v>
      </c>
      <c r="L538" s="825">
        <v>62.18</v>
      </c>
      <c r="M538" s="825">
        <v>62.18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31</v>
      </c>
      <c r="B539" s="822" t="s">
        <v>1360</v>
      </c>
      <c r="C539" s="822" t="s">
        <v>1366</v>
      </c>
      <c r="D539" s="823" t="s">
        <v>2116</v>
      </c>
      <c r="E539" s="824" t="s">
        <v>1390</v>
      </c>
      <c r="F539" s="822" t="s">
        <v>1361</v>
      </c>
      <c r="G539" s="822" t="s">
        <v>1443</v>
      </c>
      <c r="H539" s="822" t="s">
        <v>329</v>
      </c>
      <c r="I539" s="822" t="s">
        <v>1870</v>
      </c>
      <c r="J539" s="822" t="s">
        <v>1677</v>
      </c>
      <c r="K539" s="822" t="s">
        <v>1871</v>
      </c>
      <c r="L539" s="825">
        <v>23.49</v>
      </c>
      <c r="M539" s="825">
        <v>23.49</v>
      </c>
      <c r="N539" s="822">
        <v>1</v>
      </c>
      <c r="O539" s="826">
        <v>1</v>
      </c>
      <c r="P539" s="825">
        <v>23.49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31</v>
      </c>
      <c r="B540" s="822" t="s">
        <v>1360</v>
      </c>
      <c r="C540" s="822" t="s">
        <v>1366</v>
      </c>
      <c r="D540" s="823" t="s">
        <v>2116</v>
      </c>
      <c r="E540" s="824" t="s">
        <v>1390</v>
      </c>
      <c r="F540" s="822" t="s">
        <v>1361</v>
      </c>
      <c r="G540" s="822" t="s">
        <v>2078</v>
      </c>
      <c r="H540" s="822" t="s">
        <v>606</v>
      </c>
      <c r="I540" s="822" t="s">
        <v>2079</v>
      </c>
      <c r="J540" s="822" t="s">
        <v>2080</v>
      </c>
      <c r="K540" s="822" t="s">
        <v>2081</v>
      </c>
      <c r="L540" s="825">
        <v>122.96</v>
      </c>
      <c r="M540" s="825">
        <v>491.84</v>
      </c>
      <c r="N540" s="822">
        <v>4</v>
      </c>
      <c r="O540" s="826">
        <v>1</v>
      </c>
      <c r="P540" s="825">
        <v>491.84</v>
      </c>
      <c r="Q540" s="827">
        <v>1</v>
      </c>
      <c r="R540" s="822">
        <v>4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31</v>
      </c>
      <c r="B541" s="822" t="s">
        <v>1360</v>
      </c>
      <c r="C541" s="822" t="s">
        <v>1366</v>
      </c>
      <c r="D541" s="823" t="s">
        <v>2116</v>
      </c>
      <c r="E541" s="824" t="s">
        <v>1390</v>
      </c>
      <c r="F541" s="822" t="s">
        <v>1361</v>
      </c>
      <c r="G541" s="822" t="s">
        <v>1459</v>
      </c>
      <c r="H541" s="822" t="s">
        <v>329</v>
      </c>
      <c r="I541" s="822" t="s">
        <v>2082</v>
      </c>
      <c r="J541" s="822" t="s">
        <v>634</v>
      </c>
      <c r="K541" s="822" t="s">
        <v>2083</v>
      </c>
      <c r="L541" s="825">
        <v>0</v>
      </c>
      <c r="M541" s="825">
        <v>0</v>
      </c>
      <c r="N541" s="822">
        <v>1</v>
      </c>
      <c r="O541" s="826">
        <v>0.5</v>
      </c>
      <c r="P541" s="825">
        <v>0</v>
      </c>
      <c r="Q541" s="827"/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31</v>
      </c>
      <c r="B542" s="822" t="s">
        <v>1360</v>
      </c>
      <c r="C542" s="822" t="s">
        <v>1366</v>
      </c>
      <c r="D542" s="823" t="s">
        <v>2116</v>
      </c>
      <c r="E542" s="824" t="s">
        <v>1390</v>
      </c>
      <c r="F542" s="822" t="s">
        <v>1361</v>
      </c>
      <c r="G542" s="822" t="s">
        <v>1465</v>
      </c>
      <c r="H542" s="822" t="s">
        <v>329</v>
      </c>
      <c r="I542" s="822" t="s">
        <v>1466</v>
      </c>
      <c r="J542" s="822" t="s">
        <v>1467</v>
      </c>
      <c r="K542" s="822" t="s">
        <v>1468</v>
      </c>
      <c r="L542" s="825">
        <v>132.97999999999999</v>
      </c>
      <c r="M542" s="825">
        <v>1063.8399999999999</v>
      </c>
      <c r="N542" s="822">
        <v>8</v>
      </c>
      <c r="O542" s="826">
        <v>2.5</v>
      </c>
      <c r="P542" s="825">
        <v>797.87999999999988</v>
      </c>
      <c r="Q542" s="827">
        <v>0.75</v>
      </c>
      <c r="R542" s="822">
        <v>6</v>
      </c>
      <c r="S542" s="827">
        <v>0.75</v>
      </c>
      <c r="T542" s="826">
        <v>2</v>
      </c>
      <c r="U542" s="828">
        <v>0.8</v>
      </c>
    </row>
    <row r="543" spans="1:21" ht="14.45" customHeight="1" x14ac:dyDescent="0.2">
      <c r="A543" s="821">
        <v>31</v>
      </c>
      <c r="B543" s="822" t="s">
        <v>1360</v>
      </c>
      <c r="C543" s="822" t="s">
        <v>1366</v>
      </c>
      <c r="D543" s="823" t="s">
        <v>2116</v>
      </c>
      <c r="E543" s="824" t="s">
        <v>1390</v>
      </c>
      <c r="F543" s="822" t="s">
        <v>1361</v>
      </c>
      <c r="G543" s="822" t="s">
        <v>1465</v>
      </c>
      <c r="H543" s="822" t="s">
        <v>329</v>
      </c>
      <c r="I543" s="822" t="s">
        <v>2084</v>
      </c>
      <c r="J543" s="822" t="s">
        <v>1467</v>
      </c>
      <c r="K543" s="822" t="s">
        <v>2085</v>
      </c>
      <c r="L543" s="825">
        <v>77.52</v>
      </c>
      <c r="M543" s="825">
        <v>232.56</v>
      </c>
      <c r="N543" s="822">
        <v>3</v>
      </c>
      <c r="O543" s="826">
        <v>1</v>
      </c>
      <c r="P543" s="825">
        <v>232.56</v>
      </c>
      <c r="Q543" s="827">
        <v>1</v>
      </c>
      <c r="R543" s="822">
        <v>3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31</v>
      </c>
      <c r="B544" s="822" t="s">
        <v>1360</v>
      </c>
      <c r="C544" s="822" t="s">
        <v>1366</v>
      </c>
      <c r="D544" s="823" t="s">
        <v>2116</v>
      </c>
      <c r="E544" s="824" t="s">
        <v>1390</v>
      </c>
      <c r="F544" s="822" t="s">
        <v>1361</v>
      </c>
      <c r="G544" s="822" t="s">
        <v>2086</v>
      </c>
      <c r="H544" s="822" t="s">
        <v>606</v>
      </c>
      <c r="I544" s="822" t="s">
        <v>2087</v>
      </c>
      <c r="J544" s="822" t="s">
        <v>2088</v>
      </c>
      <c r="K544" s="822" t="s">
        <v>2089</v>
      </c>
      <c r="L544" s="825">
        <v>43.21</v>
      </c>
      <c r="M544" s="825">
        <v>43.21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31</v>
      </c>
      <c r="B545" s="822" t="s">
        <v>1360</v>
      </c>
      <c r="C545" s="822" t="s">
        <v>1366</v>
      </c>
      <c r="D545" s="823" t="s">
        <v>2116</v>
      </c>
      <c r="E545" s="824" t="s">
        <v>1390</v>
      </c>
      <c r="F545" s="822" t="s">
        <v>1361</v>
      </c>
      <c r="G545" s="822" t="s">
        <v>1391</v>
      </c>
      <c r="H545" s="822" t="s">
        <v>606</v>
      </c>
      <c r="I545" s="822" t="s">
        <v>1159</v>
      </c>
      <c r="J545" s="822" t="s">
        <v>717</v>
      </c>
      <c r="K545" s="822" t="s">
        <v>1160</v>
      </c>
      <c r="L545" s="825">
        <v>736.33</v>
      </c>
      <c r="M545" s="825">
        <v>19880.910000000007</v>
      </c>
      <c r="N545" s="822">
        <v>27</v>
      </c>
      <c r="O545" s="826">
        <v>18.5</v>
      </c>
      <c r="P545" s="825">
        <v>19880.910000000007</v>
      </c>
      <c r="Q545" s="827">
        <v>1</v>
      </c>
      <c r="R545" s="822">
        <v>27</v>
      </c>
      <c r="S545" s="827">
        <v>1</v>
      </c>
      <c r="T545" s="826">
        <v>18.5</v>
      </c>
      <c r="U545" s="828">
        <v>1</v>
      </c>
    </row>
    <row r="546" spans="1:21" ht="14.45" customHeight="1" x14ac:dyDescent="0.2">
      <c r="A546" s="821">
        <v>31</v>
      </c>
      <c r="B546" s="822" t="s">
        <v>1360</v>
      </c>
      <c r="C546" s="822" t="s">
        <v>1366</v>
      </c>
      <c r="D546" s="823" t="s">
        <v>2116</v>
      </c>
      <c r="E546" s="824" t="s">
        <v>1390</v>
      </c>
      <c r="F546" s="822" t="s">
        <v>1361</v>
      </c>
      <c r="G546" s="822" t="s">
        <v>1391</v>
      </c>
      <c r="H546" s="822" t="s">
        <v>606</v>
      </c>
      <c r="I546" s="822" t="s">
        <v>1163</v>
      </c>
      <c r="J546" s="822" t="s">
        <v>717</v>
      </c>
      <c r="K546" s="822" t="s">
        <v>1164</v>
      </c>
      <c r="L546" s="825">
        <v>490.89</v>
      </c>
      <c r="M546" s="825">
        <v>1472.67</v>
      </c>
      <c r="N546" s="822">
        <v>3</v>
      </c>
      <c r="O546" s="826">
        <v>2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31</v>
      </c>
      <c r="B547" s="822" t="s">
        <v>1360</v>
      </c>
      <c r="C547" s="822" t="s">
        <v>1366</v>
      </c>
      <c r="D547" s="823" t="s">
        <v>2116</v>
      </c>
      <c r="E547" s="824" t="s">
        <v>1390</v>
      </c>
      <c r="F547" s="822" t="s">
        <v>1361</v>
      </c>
      <c r="G547" s="822" t="s">
        <v>1391</v>
      </c>
      <c r="H547" s="822" t="s">
        <v>606</v>
      </c>
      <c r="I547" s="822" t="s">
        <v>1157</v>
      </c>
      <c r="J547" s="822" t="s">
        <v>717</v>
      </c>
      <c r="K547" s="822" t="s">
        <v>1158</v>
      </c>
      <c r="L547" s="825">
        <v>923.74</v>
      </c>
      <c r="M547" s="825">
        <v>3694.96</v>
      </c>
      <c r="N547" s="822">
        <v>4</v>
      </c>
      <c r="O547" s="826">
        <v>1.5</v>
      </c>
      <c r="P547" s="825">
        <v>923.74</v>
      </c>
      <c r="Q547" s="827">
        <v>0.25</v>
      </c>
      <c r="R547" s="822">
        <v>1</v>
      </c>
      <c r="S547" s="827">
        <v>0.25</v>
      </c>
      <c r="T547" s="826">
        <v>1</v>
      </c>
      <c r="U547" s="828">
        <v>0.66666666666666663</v>
      </c>
    </row>
    <row r="548" spans="1:21" ht="14.45" customHeight="1" x14ac:dyDescent="0.2">
      <c r="A548" s="821">
        <v>31</v>
      </c>
      <c r="B548" s="822" t="s">
        <v>1360</v>
      </c>
      <c r="C548" s="822" t="s">
        <v>1366</v>
      </c>
      <c r="D548" s="823" t="s">
        <v>2116</v>
      </c>
      <c r="E548" s="824" t="s">
        <v>1390</v>
      </c>
      <c r="F548" s="822" t="s">
        <v>1361</v>
      </c>
      <c r="G548" s="822" t="s">
        <v>1475</v>
      </c>
      <c r="H548" s="822" t="s">
        <v>329</v>
      </c>
      <c r="I548" s="822" t="s">
        <v>1476</v>
      </c>
      <c r="J548" s="822" t="s">
        <v>628</v>
      </c>
      <c r="K548" s="822" t="s">
        <v>1477</v>
      </c>
      <c r="L548" s="825">
        <v>35.25</v>
      </c>
      <c r="M548" s="825">
        <v>35.25</v>
      </c>
      <c r="N548" s="822">
        <v>1</v>
      </c>
      <c r="O548" s="826">
        <v>1</v>
      </c>
      <c r="P548" s="825">
        <v>35.25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31</v>
      </c>
      <c r="B549" s="822" t="s">
        <v>1360</v>
      </c>
      <c r="C549" s="822" t="s">
        <v>1366</v>
      </c>
      <c r="D549" s="823" t="s">
        <v>2116</v>
      </c>
      <c r="E549" s="824" t="s">
        <v>1390</v>
      </c>
      <c r="F549" s="822" t="s">
        <v>1361</v>
      </c>
      <c r="G549" s="822" t="s">
        <v>1475</v>
      </c>
      <c r="H549" s="822" t="s">
        <v>329</v>
      </c>
      <c r="I549" s="822" t="s">
        <v>1478</v>
      </c>
      <c r="J549" s="822" t="s">
        <v>1479</v>
      </c>
      <c r="K549" s="822" t="s">
        <v>1480</v>
      </c>
      <c r="L549" s="825">
        <v>35.25</v>
      </c>
      <c r="M549" s="825">
        <v>35.25</v>
      </c>
      <c r="N549" s="822">
        <v>1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31</v>
      </c>
      <c r="B550" s="822" t="s">
        <v>1360</v>
      </c>
      <c r="C550" s="822" t="s">
        <v>1366</v>
      </c>
      <c r="D550" s="823" t="s">
        <v>2116</v>
      </c>
      <c r="E550" s="824" t="s">
        <v>1390</v>
      </c>
      <c r="F550" s="822" t="s">
        <v>1361</v>
      </c>
      <c r="G550" s="822" t="s">
        <v>1826</v>
      </c>
      <c r="H550" s="822" t="s">
        <v>329</v>
      </c>
      <c r="I550" s="822" t="s">
        <v>1891</v>
      </c>
      <c r="J550" s="822" t="s">
        <v>1828</v>
      </c>
      <c r="K550" s="822" t="s">
        <v>1892</v>
      </c>
      <c r="L550" s="825">
        <v>87.98</v>
      </c>
      <c r="M550" s="825">
        <v>175.96</v>
      </c>
      <c r="N550" s="822">
        <v>2</v>
      </c>
      <c r="O550" s="826">
        <v>1</v>
      </c>
      <c r="P550" s="825">
        <v>175.96</v>
      </c>
      <c r="Q550" s="827">
        <v>1</v>
      </c>
      <c r="R550" s="822">
        <v>2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31</v>
      </c>
      <c r="B551" s="822" t="s">
        <v>1360</v>
      </c>
      <c r="C551" s="822" t="s">
        <v>1366</v>
      </c>
      <c r="D551" s="823" t="s">
        <v>2116</v>
      </c>
      <c r="E551" s="824" t="s">
        <v>1390</v>
      </c>
      <c r="F551" s="822" t="s">
        <v>1361</v>
      </c>
      <c r="G551" s="822" t="s">
        <v>1936</v>
      </c>
      <c r="H551" s="822" t="s">
        <v>329</v>
      </c>
      <c r="I551" s="822" t="s">
        <v>2090</v>
      </c>
      <c r="J551" s="822" t="s">
        <v>1938</v>
      </c>
      <c r="K551" s="822" t="s">
        <v>2091</v>
      </c>
      <c r="L551" s="825">
        <v>145.72999999999999</v>
      </c>
      <c r="M551" s="825">
        <v>145.72999999999999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31</v>
      </c>
      <c r="B552" s="822" t="s">
        <v>1360</v>
      </c>
      <c r="C552" s="822" t="s">
        <v>1366</v>
      </c>
      <c r="D552" s="823" t="s">
        <v>2116</v>
      </c>
      <c r="E552" s="824" t="s">
        <v>1390</v>
      </c>
      <c r="F552" s="822" t="s">
        <v>1361</v>
      </c>
      <c r="G552" s="822" t="s">
        <v>1392</v>
      </c>
      <c r="H552" s="822" t="s">
        <v>606</v>
      </c>
      <c r="I552" s="822" t="s">
        <v>1277</v>
      </c>
      <c r="J552" s="822" t="s">
        <v>830</v>
      </c>
      <c r="K552" s="822" t="s">
        <v>831</v>
      </c>
      <c r="L552" s="825">
        <v>0</v>
      </c>
      <c r="M552" s="825">
        <v>0</v>
      </c>
      <c r="N552" s="822">
        <v>14</v>
      </c>
      <c r="O552" s="826">
        <v>8.5</v>
      </c>
      <c r="P552" s="825">
        <v>0</v>
      </c>
      <c r="Q552" s="827"/>
      <c r="R552" s="822">
        <v>12</v>
      </c>
      <c r="S552" s="827">
        <v>0.8571428571428571</v>
      </c>
      <c r="T552" s="826">
        <v>7.5</v>
      </c>
      <c r="U552" s="828">
        <v>0.88235294117647056</v>
      </c>
    </row>
    <row r="553" spans="1:21" ht="14.45" customHeight="1" x14ac:dyDescent="0.2">
      <c r="A553" s="821">
        <v>31</v>
      </c>
      <c r="B553" s="822" t="s">
        <v>1360</v>
      </c>
      <c r="C553" s="822" t="s">
        <v>1366</v>
      </c>
      <c r="D553" s="823" t="s">
        <v>2116</v>
      </c>
      <c r="E553" s="824" t="s">
        <v>1390</v>
      </c>
      <c r="F553" s="822" t="s">
        <v>1361</v>
      </c>
      <c r="G553" s="822" t="s">
        <v>1392</v>
      </c>
      <c r="H553" s="822" t="s">
        <v>606</v>
      </c>
      <c r="I553" s="822" t="s">
        <v>1353</v>
      </c>
      <c r="J553" s="822" t="s">
        <v>830</v>
      </c>
      <c r="K553" s="822" t="s">
        <v>1354</v>
      </c>
      <c r="L553" s="825">
        <v>61.49</v>
      </c>
      <c r="M553" s="825">
        <v>184.47</v>
      </c>
      <c r="N553" s="822">
        <v>3</v>
      </c>
      <c r="O553" s="826">
        <v>2</v>
      </c>
      <c r="P553" s="825">
        <v>184.47</v>
      </c>
      <c r="Q553" s="827">
        <v>1</v>
      </c>
      <c r="R553" s="822">
        <v>3</v>
      </c>
      <c r="S553" s="827">
        <v>1</v>
      </c>
      <c r="T553" s="826">
        <v>2</v>
      </c>
      <c r="U553" s="828">
        <v>1</v>
      </c>
    </row>
    <row r="554" spans="1:21" ht="14.45" customHeight="1" x14ac:dyDescent="0.2">
      <c r="A554" s="821">
        <v>31</v>
      </c>
      <c r="B554" s="822" t="s">
        <v>1360</v>
      </c>
      <c r="C554" s="822" t="s">
        <v>1366</v>
      </c>
      <c r="D554" s="823" t="s">
        <v>2116</v>
      </c>
      <c r="E554" s="824" t="s">
        <v>1390</v>
      </c>
      <c r="F554" s="822" t="s">
        <v>1361</v>
      </c>
      <c r="G554" s="822" t="s">
        <v>1501</v>
      </c>
      <c r="H554" s="822" t="s">
        <v>329</v>
      </c>
      <c r="I554" s="822" t="s">
        <v>1765</v>
      </c>
      <c r="J554" s="822" t="s">
        <v>1766</v>
      </c>
      <c r="K554" s="822" t="s">
        <v>1767</v>
      </c>
      <c r="L554" s="825">
        <v>311.02</v>
      </c>
      <c r="M554" s="825">
        <v>622.04</v>
      </c>
      <c r="N554" s="822">
        <v>2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31</v>
      </c>
      <c r="B555" s="822" t="s">
        <v>1360</v>
      </c>
      <c r="C555" s="822" t="s">
        <v>1366</v>
      </c>
      <c r="D555" s="823" t="s">
        <v>2116</v>
      </c>
      <c r="E555" s="824" t="s">
        <v>1390</v>
      </c>
      <c r="F555" s="822" t="s">
        <v>1361</v>
      </c>
      <c r="G555" s="822" t="s">
        <v>1501</v>
      </c>
      <c r="H555" s="822" t="s">
        <v>329</v>
      </c>
      <c r="I555" s="822" t="s">
        <v>2092</v>
      </c>
      <c r="J555" s="822" t="s">
        <v>1766</v>
      </c>
      <c r="K555" s="822" t="s">
        <v>1767</v>
      </c>
      <c r="L555" s="825">
        <v>311.02</v>
      </c>
      <c r="M555" s="825">
        <v>622.04</v>
      </c>
      <c r="N555" s="822">
        <v>2</v>
      </c>
      <c r="O555" s="826">
        <v>1</v>
      </c>
      <c r="P555" s="825">
        <v>622.04</v>
      </c>
      <c r="Q555" s="827">
        <v>1</v>
      </c>
      <c r="R555" s="822">
        <v>2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31</v>
      </c>
      <c r="B556" s="822" t="s">
        <v>1360</v>
      </c>
      <c r="C556" s="822" t="s">
        <v>1366</v>
      </c>
      <c r="D556" s="823" t="s">
        <v>2116</v>
      </c>
      <c r="E556" s="824" t="s">
        <v>1390</v>
      </c>
      <c r="F556" s="822" t="s">
        <v>1361</v>
      </c>
      <c r="G556" s="822" t="s">
        <v>1505</v>
      </c>
      <c r="H556" s="822" t="s">
        <v>329</v>
      </c>
      <c r="I556" s="822" t="s">
        <v>1768</v>
      </c>
      <c r="J556" s="822" t="s">
        <v>816</v>
      </c>
      <c r="K556" s="822" t="s">
        <v>1769</v>
      </c>
      <c r="L556" s="825">
        <v>0</v>
      </c>
      <c r="M556" s="825">
        <v>0</v>
      </c>
      <c r="N556" s="822">
        <v>1</v>
      </c>
      <c r="O556" s="826">
        <v>1</v>
      </c>
      <c r="P556" s="825"/>
      <c r="Q556" s="827"/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31</v>
      </c>
      <c r="B557" s="822" t="s">
        <v>1360</v>
      </c>
      <c r="C557" s="822" t="s">
        <v>1366</v>
      </c>
      <c r="D557" s="823" t="s">
        <v>2116</v>
      </c>
      <c r="E557" s="824" t="s">
        <v>1390</v>
      </c>
      <c r="F557" s="822" t="s">
        <v>1361</v>
      </c>
      <c r="G557" s="822" t="s">
        <v>1393</v>
      </c>
      <c r="H557" s="822" t="s">
        <v>606</v>
      </c>
      <c r="I557" s="822" t="s">
        <v>1770</v>
      </c>
      <c r="J557" s="822" t="s">
        <v>1395</v>
      </c>
      <c r="K557" s="822" t="s">
        <v>1771</v>
      </c>
      <c r="L557" s="825">
        <v>50.32</v>
      </c>
      <c r="M557" s="825">
        <v>100.64</v>
      </c>
      <c r="N557" s="822">
        <v>2</v>
      </c>
      <c r="O557" s="826">
        <v>1.5</v>
      </c>
      <c r="P557" s="825">
        <v>100.64</v>
      </c>
      <c r="Q557" s="827">
        <v>1</v>
      </c>
      <c r="R557" s="822">
        <v>2</v>
      </c>
      <c r="S557" s="827">
        <v>1</v>
      </c>
      <c r="T557" s="826">
        <v>1.5</v>
      </c>
      <c r="U557" s="828">
        <v>1</v>
      </c>
    </row>
    <row r="558" spans="1:21" ht="14.45" customHeight="1" x14ac:dyDescent="0.2">
      <c r="A558" s="821">
        <v>31</v>
      </c>
      <c r="B558" s="822" t="s">
        <v>1360</v>
      </c>
      <c r="C558" s="822" t="s">
        <v>1366</v>
      </c>
      <c r="D558" s="823" t="s">
        <v>2116</v>
      </c>
      <c r="E558" s="824" t="s">
        <v>1390</v>
      </c>
      <c r="F558" s="822" t="s">
        <v>1361</v>
      </c>
      <c r="G558" s="822" t="s">
        <v>1393</v>
      </c>
      <c r="H558" s="822" t="s">
        <v>329</v>
      </c>
      <c r="I558" s="822" t="s">
        <v>1516</v>
      </c>
      <c r="J558" s="822" t="s">
        <v>1395</v>
      </c>
      <c r="K558" s="822" t="s">
        <v>1517</v>
      </c>
      <c r="L558" s="825">
        <v>99.94</v>
      </c>
      <c r="M558" s="825">
        <v>499.7</v>
      </c>
      <c r="N558" s="822">
        <v>5</v>
      </c>
      <c r="O558" s="826">
        <v>4</v>
      </c>
      <c r="P558" s="825">
        <v>499.7</v>
      </c>
      <c r="Q558" s="827">
        <v>1</v>
      </c>
      <c r="R558" s="822">
        <v>5</v>
      </c>
      <c r="S558" s="827">
        <v>1</v>
      </c>
      <c r="T558" s="826">
        <v>4</v>
      </c>
      <c r="U558" s="828">
        <v>1</v>
      </c>
    </row>
    <row r="559" spans="1:21" ht="14.45" customHeight="1" x14ac:dyDescent="0.2">
      <c r="A559" s="821">
        <v>31</v>
      </c>
      <c r="B559" s="822" t="s">
        <v>1360</v>
      </c>
      <c r="C559" s="822" t="s">
        <v>1366</v>
      </c>
      <c r="D559" s="823" t="s">
        <v>2116</v>
      </c>
      <c r="E559" s="824" t="s">
        <v>1390</v>
      </c>
      <c r="F559" s="822" t="s">
        <v>1361</v>
      </c>
      <c r="G559" s="822" t="s">
        <v>1393</v>
      </c>
      <c r="H559" s="822" t="s">
        <v>329</v>
      </c>
      <c r="I559" s="822" t="s">
        <v>1518</v>
      </c>
      <c r="J559" s="822" t="s">
        <v>1519</v>
      </c>
      <c r="K559" s="822" t="s">
        <v>1520</v>
      </c>
      <c r="L559" s="825">
        <v>50.32</v>
      </c>
      <c r="M559" s="825">
        <v>150.96</v>
      </c>
      <c r="N559" s="822">
        <v>3</v>
      </c>
      <c r="O559" s="826">
        <v>2.5</v>
      </c>
      <c r="P559" s="825">
        <v>100.64</v>
      </c>
      <c r="Q559" s="827">
        <v>0.66666666666666663</v>
      </c>
      <c r="R559" s="822">
        <v>2</v>
      </c>
      <c r="S559" s="827">
        <v>0.66666666666666663</v>
      </c>
      <c r="T559" s="826">
        <v>1.5</v>
      </c>
      <c r="U559" s="828">
        <v>0.6</v>
      </c>
    </row>
    <row r="560" spans="1:21" ht="14.45" customHeight="1" x14ac:dyDescent="0.2">
      <c r="A560" s="821">
        <v>31</v>
      </c>
      <c r="B560" s="822" t="s">
        <v>1360</v>
      </c>
      <c r="C560" s="822" t="s">
        <v>1366</v>
      </c>
      <c r="D560" s="823" t="s">
        <v>2116</v>
      </c>
      <c r="E560" s="824" t="s">
        <v>1390</v>
      </c>
      <c r="F560" s="822" t="s">
        <v>1361</v>
      </c>
      <c r="G560" s="822" t="s">
        <v>1393</v>
      </c>
      <c r="H560" s="822" t="s">
        <v>329</v>
      </c>
      <c r="I560" s="822" t="s">
        <v>1523</v>
      </c>
      <c r="J560" s="822" t="s">
        <v>1519</v>
      </c>
      <c r="K560" s="822" t="s">
        <v>1524</v>
      </c>
      <c r="L560" s="825">
        <v>33.549999999999997</v>
      </c>
      <c r="M560" s="825">
        <v>33.549999999999997</v>
      </c>
      <c r="N560" s="822">
        <v>1</v>
      </c>
      <c r="O560" s="826">
        <v>1</v>
      </c>
      <c r="P560" s="825">
        <v>33.549999999999997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31</v>
      </c>
      <c r="B561" s="822" t="s">
        <v>1360</v>
      </c>
      <c r="C561" s="822" t="s">
        <v>1366</v>
      </c>
      <c r="D561" s="823" t="s">
        <v>2116</v>
      </c>
      <c r="E561" s="824" t="s">
        <v>1390</v>
      </c>
      <c r="F561" s="822" t="s">
        <v>1361</v>
      </c>
      <c r="G561" s="822" t="s">
        <v>1537</v>
      </c>
      <c r="H561" s="822" t="s">
        <v>329</v>
      </c>
      <c r="I561" s="822" t="s">
        <v>1538</v>
      </c>
      <c r="J561" s="822" t="s">
        <v>1539</v>
      </c>
      <c r="K561" s="822" t="s">
        <v>1540</v>
      </c>
      <c r="L561" s="825">
        <v>0</v>
      </c>
      <c r="M561" s="825">
        <v>0</v>
      </c>
      <c r="N561" s="822">
        <v>3</v>
      </c>
      <c r="O561" s="826">
        <v>2</v>
      </c>
      <c r="P561" s="825">
        <v>0</v>
      </c>
      <c r="Q561" s="827"/>
      <c r="R561" s="822">
        <v>2</v>
      </c>
      <c r="S561" s="827">
        <v>0.66666666666666663</v>
      </c>
      <c r="T561" s="826">
        <v>1.5</v>
      </c>
      <c r="U561" s="828">
        <v>0.75</v>
      </c>
    </row>
    <row r="562" spans="1:21" ht="14.45" customHeight="1" x14ac:dyDescent="0.2">
      <c r="A562" s="821">
        <v>31</v>
      </c>
      <c r="B562" s="822" t="s">
        <v>1360</v>
      </c>
      <c r="C562" s="822" t="s">
        <v>1366</v>
      </c>
      <c r="D562" s="823" t="s">
        <v>2116</v>
      </c>
      <c r="E562" s="824" t="s">
        <v>1390</v>
      </c>
      <c r="F562" s="822" t="s">
        <v>1361</v>
      </c>
      <c r="G562" s="822" t="s">
        <v>1544</v>
      </c>
      <c r="H562" s="822" t="s">
        <v>329</v>
      </c>
      <c r="I562" s="822" t="s">
        <v>1545</v>
      </c>
      <c r="J562" s="822" t="s">
        <v>805</v>
      </c>
      <c r="K562" s="822" t="s">
        <v>806</v>
      </c>
      <c r="L562" s="825">
        <v>121.92</v>
      </c>
      <c r="M562" s="825">
        <v>121.92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31</v>
      </c>
      <c r="B563" s="822" t="s">
        <v>1360</v>
      </c>
      <c r="C563" s="822" t="s">
        <v>1366</v>
      </c>
      <c r="D563" s="823" t="s">
        <v>2116</v>
      </c>
      <c r="E563" s="824" t="s">
        <v>1390</v>
      </c>
      <c r="F563" s="822" t="s">
        <v>1363</v>
      </c>
      <c r="G563" s="822" t="s">
        <v>1550</v>
      </c>
      <c r="H563" s="822" t="s">
        <v>329</v>
      </c>
      <c r="I563" s="822" t="s">
        <v>1551</v>
      </c>
      <c r="J563" s="822" t="s">
        <v>1552</v>
      </c>
      <c r="K563" s="822" t="s">
        <v>1553</v>
      </c>
      <c r="L563" s="825">
        <v>1437.5</v>
      </c>
      <c r="M563" s="825">
        <v>1437.5</v>
      </c>
      <c r="N563" s="822">
        <v>1</v>
      </c>
      <c r="O563" s="826">
        <v>1</v>
      </c>
      <c r="P563" s="825">
        <v>1437.5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31</v>
      </c>
      <c r="B564" s="822" t="s">
        <v>1360</v>
      </c>
      <c r="C564" s="822" t="s">
        <v>1366</v>
      </c>
      <c r="D564" s="823" t="s">
        <v>2116</v>
      </c>
      <c r="E564" s="824" t="s">
        <v>1390</v>
      </c>
      <c r="F564" s="822" t="s">
        <v>1363</v>
      </c>
      <c r="G564" s="822" t="s">
        <v>1554</v>
      </c>
      <c r="H564" s="822" t="s">
        <v>329</v>
      </c>
      <c r="I564" s="822" t="s">
        <v>1555</v>
      </c>
      <c r="J564" s="822" t="s">
        <v>1556</v>
      </c>
      <c r="K564" s="822" t="s">
        <v>1557</v>
      </c>
      <c r="L564" s="825">
        <v>37.25</v>
      </c>
      <c r="M564" s="825">
        <v>745</v>
      </c>
      <c r="N564" s="822">
        <v>20</v>
      </c>
      <c r="O564" s="826">
        <v>11</v>
      </c>
      <c r="P564" s="825">
        <v>745</v>
      </c>
      <c r="Q564" s="827">
        <v>1</v>
      </c>
      <c r="R564" s="822">
        <v>20</v>
      </c>
      <c r="S564" s="827">
        <v>1</v>
      </c>
      <c r="T564" s="826">
        <v>11</v>
      </c>
      <c r="U564" s="828">
        <v>1</v>
      </c>
    </row>
    <row r="565" spans="1:21" ht="14.45" customHeight="1" x14ac:dyDescent="0.2">
      <c r="A565" s="821">
        <v>31</v>
      </c>
      <c r="B565" s="822" t="s">
        <v>1360</v>
      </c>
      <c r="C565" s="822" t="s">
        <v>1366</v>
      </c>
      <c r="D565" s="823" t="s">
        <v>2116</v>
      </c>
      <c r="E565" s="824" t="s">
        <v>1390</v>
      </c>
      <c r="F565" s="822" t="s">
        <v>1363</v>
      </c>
      <c r="G565" s="822" t="s">
        <v>1554</v>
      </c>
      <c r="H565" s="822" t="s">
        <v>329</v>
      </c>
      <c r="I565" s="822" t="s">
        <v>1560</v>
      </c>
      <c r="J565" s="822" t="s">
        <v>1556</v>
      </c>
      <c r="K565" s="822" t="s">
        <v>1561</v>
      </c>
      <c r="L565" s="825">
        <v>26.26</v>
      </c>
      <c r="M565" s="825">
        <v>288.85999999999996</v>
      </c>
      <c r="N565" s="822">
        <v>11</v>
      </c>
      <c r="O565" s="826">
        <v>11</v>
      </c>
      <c r="P565" s="825">
        <v>288.85999999999996</v>
      </c>
      <c r="Q565" s="827">
        <v>1</v>
      </c>
      <c r="R565" s="822">
        <v>11</v>
      </c>
      <c r="S565" s="827">
        <v>1</v>
      </c>
      <c r="T565" s="826">
        <v>11</v>
      </c>
      <c r="U565" s="828">
        <v>1</v>
      </c>
    </row>
    <row r="566" spans="1:21" ht="14.45" customHeight="1" x14ac:dyDescent="0.2">
      <c r="A566" s="821">
        <v>31</v>
      </c>
      <c r="B566" s="822" t="s">
        <v>1360</v>
      </c>
      <c r="C566" s="822" t="s">
        <v>1366</v>
      </c>
      <c r="D566" s="823" t="s">
        <v>2116</v>
      </c>
      <c r="E566" s="824" t="s">
        <v>1390</v>
      </c>
      <c r="F566" s="822" t="s">
        <v>1363</v>
      </c>
      <c r="G566" s="822" t="s">
        <v>1434</v>
      </c>
      <c r="H566" s="822" t="s">
        <v>329</v>
      </c>
      <c r="I566" s="822" t="s">
        <v>1782</v>
      </c>
      <c r="J566" s="822" t="s">
        <v>1783</v>
      </c>
      <c r="K566" s="822" t="s">
        <v>1784</v>
      </c>
      <c r="L566" s="825">
        <v>1000.5</v>
      </c>
      <c r="M566" s="825">
        <v>1000.5</v>
      </c>
      <c r="N566" s="822">
        <v>1</v>
      </c>
      <c r="O566" s="826">
        <v>1</v>
      </c>
      <c r="P566" s="825">
        <v>1000.5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31</v>
      </c>
      <c r="B567" s="822" t="s">
        <v>1360</v>
      </c>
      <c r="C567" s="822" t="s">
        <v>1366</v>
      </c>
      <c r="D567" s="823" t="s">
        <v>2116</v>
      </c>
      <c r="E567" s="824" t="s">
        <v>1390</v>
      </c>
      <c r="F567" s="822" t="s">
        <v>1363</v>
      </c>
      <c r="G567" s="822" t="s">
        <v>1434</v>
      </c>
      <c r="H567" s="822" t="s">
        <v>329</v>
      </c>
      <c r="I567" s="822" t="s">
        <v>1567</v>
      </c>
      <c r="J567" s="822" t="s">
        <v>1568</v>
      </c>
      <c r="K567" s="822" t="s">
        <v>1569</v>
      </c>
      <c r="L567" s="825">
        <v>492.19</v>
      </c>
      <c r="M567" s="825">
        <v>492.19</v>
      </c>
      <c r="N567" s="822">
        <v>1</v>
      </c>
      <c r="O567" s="826">
        <v>1</v>
      </c>
      <c r="P567" s="825">
        <v>492.19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31</v>
      </c>
      <c r="B568" s="822" t="s">
        <v>1360</v>
      </c>
      <c r="C568" s="822" t="s">
        <v>1366</v>
      </c>
      <c r="D568" s="823" t="s">
        <v>2116</v>
      </c>
      <c r="E568" s="824" t="s">
        <v>1390</v>
      </c>
      <c r="F568" s="822" t="s">
        <v>1363</v>
      </c>
      <c r="G568" s="822" t="s">
        <v>1434</v>
      </c>
      <c r="H568" s="822" t="s">
        <v>329</v>
      </c>
      <c r="I568" s="822" t="s">
        <v>1570</v>
      </c>
      <c r="J568" s="822" t="s">
        <v>1571</v>
      </c>
      <c r="K568" s="822" t="s">
        <v>1572</v>
      </c>
      <c r="L568" s="825">
        <v>971.25</v>
      </c>
      <c r="M568" s="825">
        <v>971.25</v>
      </c>
      <c r="N568" s="822">
        <v>1</v>
      </c>
      <c r="O568" s="826">
        <v>1</v>
      </c>
      <c r="P568" s="825">
        <v>971.25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31</v>
      </c>
      <c r="B569" s="822" t="s">
        <v>1360</v>
      </c>
      <c r="C569" s="822" t="s">
        <v>1366</v>
      </c>
      <c r="D569" s="823" t="s">
        <v>2116</v>
      </c>
      <c r="E569" s="824" t="s">
        <v>1390</v>
      </c>
      <c r="F569" s="822" t="s">
        <v>1363</v>
      </c>
      <c r="G569" s="822" t="s">
        <v>1434</v>
      </c>
      <c r="H569" s="822" t="s">
        <v>329</v>
      </c>
      <c r="I569" s="822" t="s">
        <v>1590</v>
      </c>
      <c r="J569" s="822" t="s">
        <v>1591</v>
      </c>
      <c r="K569" s="822" t="s">
        <v>1592</v>
      </c>
      <c r="L569" s="825">
        <v>749.8</v>
      </c>
      <c r="M569" s="825">
        <v>749.8</v>
      </c>
      <c r="N569" s="822">
        <v>1</v>
      </c>
      <c r="O569" s="826">
        <v>1</v>
      </c>
      <c r="P569" s="825">
        <v>749.8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31</v>
      </c>
      <c r="B570" s="822" t="s">
        <v>1360</v>
      </c>
      <c r="C570" s="822" t="s">
        <v>1366</v>
      </c>
      <c r="D570" s="823" t="s">
        <v>2116</v>
      </c>
      <c r="E570" s="824" t="s">
        <v>1390</v>
      </c>
      <c r="F570" s="822" t="s">
        <v>1363</v>
      </c>
      <c r="G570" s="822" t="s">
        <v>1434</v>
      </c>
      <c r="H570" s="822" t="s">
        <v>329</v>
      </c>
      <c r="I570" s="822" t="s">
        <v>1593</v>
      </c>
      <c r="J570" s="822" t="s">
        <v>1594</v>
      </c>
      <c r="K570" s="822" t="s">
        <v>1595</v>
      </c>
      <c r="L570" s="825">
        <v>600.29999999999995</v>
      </c>
      <c r="M570" s="825">
        <v>600.29999999999995</v>
      </c>
      <c r="N570" s="822">
        <v>1</v>
      </c>
      <c r="O570" s="826">
        <v>1</v>
      </c>
      <c r="P570" s="825">
        <v>600.29999999999995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31</v>
      </c>
      <c r="B571" s="822" t="s">
        <v>1360</v>
      </c>
      <c r="C571" s="822" t="s">
        <v>1366</v>
      </c>
      <c r="D571" s="823" t="s">
        <v>2116</v>
      </c>
      <c r="E571" s="824" t="s">
        <v>1390</v>
      </c>
      <c r="F571" s="822" t="s">
        <v>1363</v>
      </c>
      <c r="G571" s="822" t="s">
        <v>1434</v>
      </c>
      <c r="H571" s="822" t="s">
        <v>329</v>
      </c>
      <c r="I571" s="822" t="s">
        <v>1599</v>
      </c>
      <c r="J571" s="822" t="s">
        <v>1600</v>
      </c>
      <c r="K571" s="822" t="s">
        <v>1601</v>
      </c>
      <c r="L571" s="825">
        <v>320.25</v>
      </c>
      <c r="M571" s="825">
        <v>1601.25</v>
      </c>
      <c r="N571" s="822">
        <v>5</v>
      </c>
      <c r="O571" s="826">
        <v>5</v>
      </c>
      <c r="P571" s="825">
        <v>1601.25</v>
      </c>
      <c r="Q571" s="827">
        <v>1</v>
      </c>
      <c r="R571" s="822">
        <v>5</v>
      </c>
      <c r="S571" s="827">
        <v>1</v>
      </c>
      <c r="T571" s="826">
        <v>5</v>
      </c>
      <c r="U571" s="828">
        <v>1</v>
      </c>
    </row>
    <row r="572" spans="1:21" ht="14.45" customHeight="1" x14ac:dyDescent="0.2">
      <c r="A572" s="821">
        <v>31</v>
      </c>
      <c r="B572" s="822" t="s">
        <v>1360</v>
      </c>
      <c r="C572" s="822" t="s">
        <v>1366</v>
      </c>
      <c r="D572" s="823" t="s">
        <v>2116</v>
      </c>
      <c r="E572" s="824" t="s">
        <v>1390</v>
      </c>
      <c r="F572" s="822" t="s">
        <v>1363</v>
      </c>
      <c r="G572" s="822" t="s">
        <v>1634</v>
      </c>
      <c r="H572" s="822" t="s">
        <v>329</v>
      </c>
      <c r="I572" s="822" t="s">
        <v>1638</v>
      </c>
      <c r="J572" s="822" t="s">
        <v>1639</v>
      </c>
      <c r="K572" s="822" t="s">
        <v>1640</v>
      </c>
      <c r="L572" s="825">
        <v>399.63</v>
      </c>
      <c r="M572" s="825">
        <v>1598.52</v>
      </c>
      <c r="N572" s="822">
        <v>4</v>
      </c>
      <c r="O572" s="826">
        <v>4</v>
      </c>
      <c r="P572" s="825">
        <v>799.26</v>
      </c>
      <c r="Q572" s="827">
        <v>0.5</v>
      </c>
      <c r="R572" s="822">
        <v>2</v>
      </c>
      <c r="S572" s="827">
        <v>0.5</v>
      </c>
      <c r="T572" s="826">
        <v>2</v>
      </c>
      <c r="U572" s="828">
        <v>0.5</v>
      </c>
    </row>
    <row r="573" spans="1:21" ht="14.45" customHeight="1" x14ac:dyDescent="0.2">
      <c r="A573" s="821">
        <v>31</v>
      </c>
      <c r="B573" s="822" t="s">
        <v>1360</v>
      </c>
      <c r="C573" s="822" t="s">
        <v>1366</v>
      </c>
      <c r="D573" s="823" t="s">
        <v>2116</v>
      </c>
      <c r="E573" s="824" t="s">
        <v>1390</v>
      </c>
      <c r="F573" s="822" t="s">
        <v>1363</v>
      </c>
      <c r="G573" s="822" t="s">
        <v>1634</v>
      </c>
      <c r="H573" s="822" t="s">
        <v>329</v>
      </c>
      <c r="I573" s="822" t="s">
        <v>1641</v>
      </c>
      <c r="J573" s="822" t="s">
        <v>1642</v>
      </c>
      <c r="K573" s="822" t="s">
        <v>1643</v>
      </c>
      <c r="L573" s="825">
        <v>249.55</v>
      </c>
      <c r="M573" s="825">
        <v>748.65000000000009</v>
      </c>
      <c r="N573" s="822">
        <v>3</v>
      </c>
      <c r="O573" s="826">
        <v>2</v>
      </c>
      <c r="P573" s="825">
        <v>249.55</v>
      </c>
      <c r="Q573" s="827">
        <v>0.33333333333333331</v>
      </c>
      <c r="R573" s="822">
        <v>1</v>
      </c>
      <c r="S573" s="827">
        <v>0.33333333333333331</v>
      </c>
      <c r="T573" s="826">
        <v>1</v>
      </c>
      <c r="U573" s="828">
        <v>0.5</v>
      </c>
    </row>
    <row r="574" spans="1:21" ht="14.45" customHeight="1" x14ac:dyDescent="0.2">
      <c r="A574" s="821">
        <v>31</v>
      </c>
      <c r="B574" s="822" t="s">
        <v>1360</v>
      </c>
      <c r="C574" s="822" t="s">
        <v>1366</v>
      </c>
      <c r="D574" s="823" t="s">
        <v>2116</v>
      </c>
      <c r="E574" s="824" t="s">
        <v>1375</v>
      </c>
      <c r="F574" s="822" t="s">
        <v>1361</v>
      </c>
      <c r="G574" s="822" t="s">
        <v>1391</v>
      </c>
      <c r="H574" s="822" t="s">
        <v>606</v>
      </c>
      <c r="I574" s="822" t="s">
        <v>1163</v>
      </c>
      <c r="J574" s="822" t="s">
        <v>717</v>
      </c>
      <c r="K574" s="822" t="s">
        <v>1164</v>
      </c>
      <c r="L574" s="825">
        <v>490.89</v>
      </c>
      <c r="M574" s="825">
        <v>981.78</v>
      </c>
      <c r="N574" s="822">
        <v>2</v>
      </c>
      <c r="O574" s="826">
        <v>1</v>
      </c>
      <c r="P574" s="825">
        <v>981.78</v>
      </c>
      <c r="Q574" s="827">
        <v>1</v>
      </c>
      <c r="R574" s="822">
        <v>2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31</v>
      </c>
      <c r="B575" s="822" t="s">
        <v>1360</v>
      </c>
      <c r="C575" s="822" t="s">
        <v>1366</v>
      </c>
      <c r="D575" s="823" t="s">
        <v>2116</v>
      </c>
      <c r="E575" s="824" t="s">
        <v>1375</v>
      </c>
      <c r="F575" s="822" t="s">
        <v>1361</v>
      </c>
      <c r="G575" s="822" t="s">
        <v>1529</v>
      </c>
      <c r="H575" s="822" t="s">
        <v>329</v>
      </c>
      <c r="I575" s="822" t="s">
        <v>1535</v>
      </c>
      <c r="J575" s="822" t="s">
        <v>934</v>
      </c>
      <c r="K575" s="822" t="s">
        <v>1536</v>
      </c>
      <c r="L575" s="825">
        <v>225.06</v>
      </c>
      <c r="M575" s="825">
        <v>225.06</v>
      </c>
      <c r="N575" s="822">
        <v>1</v>
      </c>
      <c r="O575" s="826">
        <v>1</v>
      </c>
      <c r="P575" s="825">
        <v>225.06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31</v>
      </c>
      <c r="B576" s="822" t="s">
        <v>1360</v>
      </c>
      <c r="C576" s="822" t="s">
        <v>1366</v>
      </c>
      <c r="D576" s="823" t="s">
        <v>2116</v>
      </c>
      <c r="E576" s="824" t="s">
        <v>1388</v>
      </c>
      <c r="F576" s="822" t="s">
        <v>1361</v>
      </c>
      <c r="G576" s="822" t="s">
        <v>2093</v>
      </c>
      <c r="H576" s="822" t="s">
        <v>329</v>
      </c>
      <c r="I576" s="822" t="s">
        <v>2094</v>
      </c>
      <c r="J576" s="822" t="s">
        <v>2095</v>
      </c>
      <c r="K576" s="822" t="s">
        <v>2096</v>
      </c>
      <c r="L576" s="825">
        <v>544.38</v>
      </c>
      <c r="M576" s="825">
        <v>544.38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31</v>
      </c>
      <c r="B577" s="822" t="s">
        <v>1360</v>
      </c>
      <c r="C577" s="822" t="s">
        <v>1366</v>
      </c>
      <c r="D577" s="823" t="s">
        <v>2116</v>
      </c>
      <c r="E577" s="824" t="s">
        <v>1382</v>
      </c>
      <c r="F577" s="822" t="s">
        <v>1361</v>
      </c>
      <c r="G577" s="822" t="s">
        <v>1734</v>
      </c>
      <c r="H577" s="822" t="s">
        <v>329</v>
      </c>
      <c r="I577" s="822" t="s">
        <v>2097</v>
      </c>
      <c r="J577" s="822" t="s">
        <v>1736</v>
      </c>
      <c r="K577" s="822" t="s">
        <v>2098</v>
      </c>
      <c r="L577" s="825">
        <v>0</v>
      </c>
      <c r="M577" s="825">
        <v>0</v>
      </c>
      <c r="N577" s="822">
        <v>1</v>
      </c>
      <c r="O577" s="826">
        <v>1</v>
      </c>
      <c r="P577" s="825">
        <v>0</v>
      </c>
      <c r="Q577" s="827"/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31</v>
      </c>
      <c r="B578" s="822" t="s">
        <v>1360</v>
      </c>
      <c r="C578" s="822" t="s">
        <v>1366</v>
      </c>
      <c r="D578" s="823" t="s">
        <v>2116</v>
      </c>
      <c r="E578" s="824" t="s">
        <v>1382</v>
      </c>
      <c r="F578" s="822" t="s">
        <v>1361</v>
      </c>
      <c r="G578" s="822" t="s">
        <v>2099</v>
      </c>
      <c r="H578" s="822" t="s">
        <v>329</v>
      </c>
      <c r="I578" s="822" t="s">
        <v>2100</v>
      </c>
      <c r="J578" s="822" t="s">
        <v>2101</v>
      </c>
      <c r="K578" s="822" t="s">
        <v>2102</v>
      </c>
      <c r="L578" s="825">
        <v>0</v>
      </c>
      <c r="M578" s="825">
        <v>0</v>
      </c>
      <c r="N578" s="822">
        <v>1</v>
      </c>
      <c r="O578" s="826">
        <v>1</v>
      </c>
      <c r="P578" s="825"/>
      <c r="Q578" s="827"/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31</v>
      </c>
      <c r="B579" s="822" t="s">
        <v>1360</v>
      </c>
      <c r="C579" s="822" t="s">
        <v>1366</v>
      </c>
      <c r="D579" s="823" t="s">
        <v>2116</v>
      </c>
      <c r="E579" s="824" t="s">
        <v>1382</v>
      </c>
      <c r="F579" s="822" t="s">
        <v>1361</v>
      </c>
      <c r="G579" s="822" t="s">
        <v>2103</v>
      </c>
      <c r="H579" s="822" t="s">
        <v>329</v>
      </c>
      <c r="I579" s="822" t="s">
        <v>2104</v>
      </c>
      <c r="J579" s="822" t="s">
        <v>2105</v>
      </c>
      <c r="K579" s="822" t="s">
        <v>2106</v>
      </c>
      <c r="L579" s="825">
        <v>140.96</v>
      </c>
      <c r="M579" s="825">
        <v>140.96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31</v>
      </c>
      <c r="B580" s="822" t="s">
        <v>1360</v>
      </c>
      <c r="C580" s="822" t="s">
        <v>1366</v>
      </c>
      <c r="D580" s="823" t="s">
        <v>2116</v>
      </c>
      <c r="E580" s="824" t="s">
        <v>1382</v>
      </c>
      <c r="F580" s="822" t="s">
        <v>1361</v>
      </c>
      <c r="G580" s="822" t="s">
        <v>1391</v>
      </c>
      <c r="H580" s="822" t="s">
        <v>606</v>
      </c>
      <c r="I580" s="822" t="s">
        <v>1159</v>
      </c>
      <c r="J580" s="822" t="s">
        <v>717</v>
      </c>
      <c r="K580" s="822" t="s">
        <v>1160</v>
      </c>
      <c r="L580" s="825">
        <v>736.33</v>
      </c>
      <c r="M580" s="825">
        <v>5890.64</v>
      </c>
      <c r="N580" s="822">
        <v>8</v>
      </c>
      <c r="O580" s="826">
        <v>4</v>
      </c>
      <c r="P580" s="825">
        <v>5890.64</v>
      </c>
      <c r="Q580" s="827">
        <v>1</v>
      </c>
      <c r="R580" s="822">
        <v>8</v>
      </c>
      <c r="S580" s="827">
        <v>1</v>
      </c>
      <c r="T580" s="826">
        <v>4</v>
      </c>
      <c r="U580" s="828">
        <v>1</v>
      </c>
    </row>
    <row r="581" spans="1:21" ht="14.45" customHeight="1" x14ac:dyDescent="0.2">
      <c r="A581" s="821">
        <v>31</v>
      </c>
      <c r="B581" s="822" t="s">
        <v>1360</v>
      </c>
      <c r="C581" s="822" t="s">
        <v>1366</v>
      </c>
      <c r="D581" s="823" t="s">
        <v>2116</v>
      </c>
      <c r="E581" s="824" t="s">
        <v>1382</v>
      </c>
      <c r="F581" s="822" t="s">
        <v>1361</v>
      </c>
      <c r="G581" s="822" t="s">
        <v>1391</v>
      </c>
      <c r="H581" s="822" t="s">
        <v>606</v>
      </c>
      <c r="I581" s="822" t="s">
        <v>1161</v>
      </c>
      <c r="J581" s="822" t="s">
        <v>717</v>
      </c>
      <c r="K581" s="822" t="s">
        <v>1162</v>
      </c>
      <c r="L581" s="825">
        <v>1154.68</v>
      </c>
      <c r="M581" s="825">
        <v>1154.68</v>
      </c>
      <c r="N581" s="822">
        <v>1</v>
      </c>
      <c r="O581" s="826">
        <v>1</v>
      </c>
      <c r="P581" s="825">
        <v>1154.68</v>
      </c>
      <c r="Q581" s="827">
        <v>1</v>
      </c>
      <c r="R581" s="822">
        <v>1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31</v>
      </c>
      <c r="B582" s="822" t="s">
        <v>1360</v>
      </c>
      <c r="C582" s="822" t="s">
        <v>1366</v>
      </c>
      <c r="D582" s="823" t="s">
        <v>2116</v>
      </c>
      <c r="E582" s="824" t="s">
        <v>1382</v>
      </c>
      <c r="F582" s="822" t="s">
        <v>1361</v>
      </c>
      <c r="G582" s="822" t="s">
        <v>1391</v>
      </c>
      <c r="H582" s="822" t="s">
        <v>606</v>
      </c>
      <c r="I582" s="822" t="s">
        <v>1157</v>
      </c>
      <c r="J582" s="822" t="s">
        <v>717</v>
      </c>
      <c r="K582" s="822" t="s">
        <v>1158</v>
      </c>
      <c r="L582" s="825">
        <v>923.74</v>
      </c>
      <c r="M582" s="825">
        <v>923.74</v>
      </c>
      <c r="N582" s="822">
        <v>1</v>
      </c>
      <c r="O582" s="826">
        <v>1</v>
      </c>
      <c r="P582" s="825">
        <v>923.74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31</v>
      </c>
      <c r="B583" s="822" t="s">
        <v>1360</v>
      </c>
      <c r="C583" s="822" t="s">
        <v>1366</v>
      </c>
      <c r="D583" s="823" t="s">
        <v>2116</v>
      </c>
      <c r="E583" s="824" t="s">
        <v>1382</v>
      </c>
      <c r="F583" s="822" t="s">
        <v>1361</v>
      </c>
      <c r="G583" s="822" t="s">
        <v>1475</v>
      </c>
      <c r="H583" s="822" t="s">
        <v>329</v>
      </c>
      <c r="I583" s="822" t="s">
        <v>1476</v>
      </c>
      <c r="J583" s="822" t="s">
        <v>628</v>
      </c>
      <c r="K583" s="822" t="s">
        <v>1477</v>
      </c>
      <c r="L583" s="825">
        <v>35.25</v>
      </c>
      <c r="M583" s="825">
        <v>35.25</v>
      </c>
      <c r="N583" s="822">
        <v>1</v>
      </c>
      <c r="O583" s="826">
        <v>1</v>
      </c>
      <c r="P583" s="825">
        <v>35.25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31</v>
      </c>
      <c r="B584" s="822" t="s">
        <v>1360</v>
      </c>
      <c r="C584" s="822" t="s">
        <v>1366</v>
      </c>
      <c r="D584" s="823" t="s">
        <v>2116</v>
      </c>
      <c r="E584" s="824" t="s">
        <v>1382</v>
      </c>
      <c r="F584" s="822" t="s">
        <v>1361</v>
      </c>
      <c r="G584" s="822" t="s">
        <v>1392</v>
      </c>
      <c r="H584" s="822" t="s">
        <v>606</v>
      </c>
      <c r="I584" s="822" t="s">
        <v>1277</v>
      </c>
      <c r="J584" s="822" t="s">
        <v>830</v>
      </c>
      <c r="K584" s="822" t="s">
        <v>831</v>
      </c>
      <c r="L584" s="825">
        <v>0</v>
      </c>
      <c r="M584" s="825">
        <v>0</v>
      </c>
      <c r="N584" s="822">
        <v>3</v>
      </c>
      <c r="O584" s="826">
        <v>3</v>
      </c>
      <c r="P584" s="825">
        <v>0</v>
      </c>
      <c r="Q584" s="827"/>
      <c r="R584" s="822">
        <v>1</v>
      </c>
      <c r="S584" s="827">
        <v>0.33333333333333331</v>
      </c>
      <c r="T584" s="826">
        <v>1</v>
      </c>
      <c r="U584" s="828">
        <v>0.33333333333333331</v>
      </c>
    </row>
    <row r="585" spans="1:21" ht="14.45" customHeight="1" x14ac:dyDescent="0.2">
      <c r="A585" s="821">
        <v>31</v>
      </c>
      <c r="B585" s="822" t="s">
        <v>1360</v>
      </c>
      <c r="C585" s="822" t="s">
        <v>1366</v>
      </c>
      <c r="D585" s="823" t="s">
        <v>2116</v>
      </c>
      <c r="E585" s="824" t="s">
        <v>1382</v>
      </c>
      <c r="F585" s="822" t="s">
        <v>1361</v>
      </c>
      <c r="G585" s="822" t="s">
        <v>1393</v>
      </c>
      <c r="H585" s="822" t="s">
        <v>329</v>
      </c>
      <c r="I585" s="822" t="s">
        <v>1518</v>
      </c>
      <c r="J585" s="822" t="s">
        <v>1519</v>
      </c>
      <c r="K585" s="822" t="s">
        <v>1520</v>
      </c>
      <c r="L585" s="825">
        <v>50.32</v>
      </c>
      <c r="M585" s="825">
        <v>50.32</v>
      </c>
      <c r="N585" s="822">
        <v>1</v>
      </c>
      <c r="O585" s="826">
        <v>1</v>
      </c>
      <c r="P585" s="825">
        <v>50.32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31</v>
      </c>
      <c r="B586" s="822" t="s">
        <v>1360</v>
      </c>
      <c r="C586" s="822" t="s">
        <v>1366</v>
      </c>
      <c r="D586" s="823" t="s">
        <v>2116</v>
      </c>
      <c r="E586" s="824" t="s">
        <v>1382</v>
      </c>
      <c r="F586" s="822" t="s">
        <v>1361</v>
      </c>
      <c r="G586" s="822" t="s">
        <v>1393</v>
      </c>
      <c r="H586" s="822" t="s">
        <v>329</v>
      </c>
      <c r="I586" s="822" t="s">
        <v>1523</v>
      </c>
      <c r="J586" s="822" t="s">
        <v>1519</v>
      </c>
      <c r="K586" s="822" t="s">
        <v>1524</v>
      </c>
      <c r="L586" s="825">
        <v>33.549999999999997</v>
      </c>
      <c r="M586" s="825">
        <v>67.099999999999994</v>
      </c>
      <c r="N586" s="822">
        <v>2</v>
      </c>
      <c r="O586" s="826">
        <v>2</v>
      </c>
      <c r="P586" s="825">
        <v>67.099999999999994</v>
      </c>
      <c r="Q586" s="827">
        <v>1</v>
      </c>
      <c r="R586" s="822">
        <v>2</v>
      </c>
      <c r="S586" s="827">
        <v>1</v>
      </c>
      <c r="T586" s="826">
        <v>2</v>
      </c>
      <c r="U586" s="828">
        <v>1</v>
      </c>
    </row>
    <row r="587" spans="1:21" ht="14.45" customHeight="1" x14ac:dyDescent="0.2">
      <c r="A587" s="821">
        <v>31</v>
      </c>
      <c r="B587" s="822" t="s">
        <v>1360</v>
      </c>
      <c r="C587" s="822" t="s">
        <v>1366</v>
      </c>
      <c r="D587" s="823" t="s">
        <v>2116</v>
      </c>
      <c r="E587" s="824" t="s">
        <v>1382</v>
      </c>
      <c r="F587" s="822" t="s">
        <v>1361</v>
      </c>
      <c r="G587" s="822" t="s">
        <v>1546</v>
      </c>
      <c r="H587" s="822" t="s">
        <v>329</v>
      </c>
      <c r="I587" s="822" t="s">
        <v>1547</v>
      </c>
      <c r="J587" s="822" t="s">
        <v>860</v>
      </c>
      <c r="K587" s="822" t="s">
        <v>861</v>
      </c>
      <c r="L587" s="825">
        <v>66.61</v>
      </c>
      <c r="M587" s="825">
        <v>66.61</v>
      </c>
      <c r="N587" s="822">
        <v>1</v>
      </c>
      <c r="O587" s="826">
        <v>1</v>
      </c>
      <c r="P587" s="825">
        <v>66.61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31</v>
      </c>
      <c r="B588" s="822" t="s">
        <v>1360</v>
      </c>
      <c r="C588" s="822" t="s">
        <v>1366</v>
      </c>
      <c r="D588" s="823" t="s">
        <v>2116</v>
      </c>
      <c r="E588" s="824" t="s">
        <v>1382</v>
      </c>
      <c r="F588" s="822" t="s">
        <v>1363</v>
      </c>
      <c r="G588" s="822" t="s">
        <v>1434</v>
      </c>
      <c r="H588" s="822" t="s">
        <v>329</v>
      </c>
      <c r="I588" s="822" t="s">
        <v>1567</v>
      </c>
      <c r="J588" s="822" t="s">
        <v>1568</v>
      </c>
      <c r="K588" s="822" t="s">
        <v>1569</v>
      </c>
      <c r="L588" s="825">
        <v>492.19</v>
      </c>
      <c r="M588" s="825">
        <v>492.19</v>
      </c>
      <c r="N588" s="822">
        <v>1</v>
      </c>
      <c r="O588" s="826">
        <v>1</v>
      </c>
      <c r="P588" s="825">
        <v>492.19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31</v>
      </c>
      <c r="B589" s="822" t="s">
        <v>1360</v>
      </c>
      <c r="C589" s="822" t="s">
        <v>1366</v>
      </c>
      <c r="D589" s="823" t="s">
        <v>2116</v>
      </c>
      <c r="E589" s="824" t="s">
        <v>1382</v>
      </c>
      <c r="F589" s="822" t="s">
        <v>1363</v>
      </c>
      <c r="G589" s="822" t="s">
        <v>1434</v>
      </c>
      <c r="H589" s="822" t="s">
        <v>329</v>
      </c>
      <c r="I589" s="822" t="s">
        <v>2107</v>
      </c>
      <c r="J589" s="822" t="s">
        <v>2108</v>
      </c>
      <c r="K589" s="822" t="s">
        <v>2109</v>
      </c>
      <c r="L589" s="825">
        <v>600.29999999999995</v>
      </c>
      <c r="M589" s="825">
        <v>600.29999999999995</v>
      </c>
      <c r="N589" s="822">
        <v>1</v>
      </c>
      <c r="O589" s="826">
        <v>1</v>
      </c>
      <c r="P589" s="825">
        <v>600.29999999999995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31</v>
      </c>
      <c r="B590" s="822" t="s">
        <v>1360</v>
      </c>
      <c r="C590" s="822" t="s">
        <v>1366</v>
      </c>
      <c r="D590" s="823" t="s">
        <v>2116</v>
      </c>
      <c r="E590" s="824" t="s">
        <v>1382</v>
      </c>
      <c r="F590" s="822" t="s">
        <v>1363</v>
      </c>
      <c r="G590" s="822" t="s">
        <v>1434</v>
      </c>
      <c r="H590" s="822" t="s">
        <v>329</v>
      </c>
      <c r="I590" s="822" t="s">
        <v>2110</v>
      </c>
      <c r="J590" s="822" t="s">
        <v>2111</v>
      </c>
      <c r="K590" s="822"/>
      <c r="L590" s="825">
        <v>180.55</v>
      </c>
      <c r="M590" s="825">
        <v>180.55</v>
      </c>
      <c r="N590" s="822">
        <v>1</v>
      </c>
      <c r="O590" s="826">
        <v>1</v>
      </c>
      <c r="P590" s="825">
        <v>180.55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31</v>
      </c>
      <c r="B591" s="822" t="s">
        <v>1360</v>
      </c>
      <c r="C591" s="822" t="s">
        <v>1366</v>
      </c>
      <c r="D591" s="823" t="s">
        <v>2116</v>
      </c>
      <c r="E591" s="824" t="s">
        <v>1382</v>
      </c>
      <c r="F591" s="822" t="s">
        <v>1363</v>
      </c>
      <c r="G591" s="822" t="s">
        <v>1434</v>
      </c>
      <c r="H591" s="822" t="s">
        <v>329</v>
      </c>
      <c r="I591" s="822" t="s">
        <v>1794</v>
      </c>
      <c r="J591" s="822" t="s">
        <v>1795</v>
      </c>
      <c r="K591" s="822" t="s">
        <v>1796</v>
      </c>
      <c r="L591" s="825">
        <v>2979.46</v>
      </c>
      <c r="M591" s="825">
        <v>2979.46</v>
      </c>
      <c r="N591" s="822">
        <v>1</v>
      </c>
      <c r="O591" s="826">
        <v>1</v>
      </c>
      <c r="P591" s="825">
        <v>2979.46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31</v>
      </c>
      <c r="B592" s="822" t="s">
        <v>1360</v>
      </c>
      <c r="C592" s="822" t="s">
        <v>1366</v>
      </c>
      <c r="D592" s="823" t="s">
        <v>2116</v>
      </c>
      <c r="E592" s="824" t="s">
        <v>1382</v>
      </c>
      <c r="F592" s="822" t="s">
        <v>1363</v>
      </c>
      <c r="G592" s="822" t="s">
        <v>1634</v>
      </c>
      <c r="H592" s="822" t="s">
        <v>329</v>
      </c>
      <c r="I592" s="822" t="s">
        <v>1638</v>
      </c>
      <c r="J592" s="822" t="s">
        <v>1639</v>
      </c>
      <c r="K592" s="822" t="s">
        <v>1640</v>
      </c>
      <c r="L592" s="825">
        <v>399.63</v>
      </c>
      <c r="M592" s="825">
        <v>1198.8899999999999</v>
      </c>
      <c r="N592" s="822">
        <v>3</v>
      </c>
      <c r="O592" s="826">
        <v>3</v>
      </c>
      <c r="P592" s="825">
        <v>1198.8899999999999</v>
      </c>
      <c r="Q592" s="827">
        <v>1</v>
      </c>
      <c r="R592" s="822">
        <v>3</v>
      </c>
      <c r="S592" s="827">
        <v>1</v>
      </c>
      <c r="T592" s="826">
        <v>3</v>
      </c>
      <c r="U592" s="828">
        <v>1</v>
      </c>
    </row>
    <row r="593" spans="1:21" ht="14.45" customHeight="1" x14ac:dyDescent="0.2">
      <c r="A593" s="821">
        <v>31</v>
      </c>
      <c r="B593" s="822" t="s">
        <v>1360</v>
      </c>
      <c r="C593" s="822" t="s">
        <v>1366</v>
      </c>
      <c r="D593" s="823" t="s">
        <v>2116</v>
      </c>
      <c r="E593" s="824" t="s">
        <v>1384</v>
      </c>
      <c r="F593" s="822" t="s">
        <v>1363</v>
      </c>
      <c r="G593" s="822" t="s">
        <v>1554</v>
      </c>
      <c r="H593" s="822" t="s">
        <v>329</v>
      </c>
      <c r="I593" s="822" t="s">
        <v>2112</v>
      </c>
      <c r="J593" s="822" t="s">
        <v>2113</v>
      </c>
      <c r="K593" s="822" t="s">
        <v>2114</v>
      </c>
      <c r="L593" s="825">
        <v>21.02</v>
      </c>
      <c r="M593" s="825">
        <v>21.02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31</v>
      </c>
      <c r="B594" s="822" t="s">
        <v>1360</v>
      </c>
      <c r="C594" s="822" t="s">
        <v>1366</v>
      </c>
      <c r="D594" s="823" t="s">
        <v>2116</v>
      </c>
      <c r="E594" s="824" t="s">
        <v>1377</v>
      </c>
      <c r="F594" s="822" t="s">
        <v>1361</v>
      </c>
      <c r="G594" s="822" t="s">
        <v>1391</v>
      </c>
      <c r="H594" s="822" t="s">
        <v>606</v>
      </c>
      <c r="I594" s="822" t="s">
        <v>1163</v>
      </c>
      <c r="J594" s="822" t="s">
        <v>717</v>
      </c>
      <c r="K594" s="822" t="s">
        <v>1164</v>
      </c>
      <c r="L594" s="825">
        <v>490.89</v>
      </c>
      <c r="M594" s="825">
        <v>1963.56</v>
      </c>
      <c r="N594" s="822">
        <v>4</v>
      </c>
      <c r="O594" s="826">
        <v>3</v>
      </c>
      <c r="P594" s="825">
        <v>1963.56</v>
      </c>
      <c r="Q594" s="827">
        <v>1</v>
      </c>
      <c r="R594" s="822">
        <v>4</v>
      </c>
      <c r="S594" s="827">
        <v>1</v>
      </c>
      <c r="T594" s="826">
        <v>3</v>
      </c>
      <c r="U594" s="828">
        <v>1</v>
      </c>
    </row>
    <row r="595" spans="1:21" ht="14.45" customHeight="1" x14ac:dyDescent="0.2">
      <c r="A595" s="821">
        <v>31</v>
      </c>
      <c r="B595" s="822" t="s">
        <v>1360</v>
      </c>
      <c r="C595" s="822" t="s">
        <v>1366</v>
      </c>
      <c r="D595" s="823" t="s">
        <v>2116</v>
      </c>
      <c r="E595" s="824" t="s">
        <v>1377</v>
      </c>
      <c r="F595" s="822" t="s">
        <v>1361</v>
      </c>
      <c r="G595" s="822" t="s">
        <v>1392</v>
      </c>
      <c r="H595" s="822" t="s">
        <v>606</v>
      </c>
      <c r="I595" s="822" t="s">
        <v>1277</v>
      </c>
      <c r="J595" s="822" t="s">
        <v>830</v>
      </c>
      <c r="K595" s="822" t="s">
        <v>831</v>
      </c>
      <c r="L595" s="825">
        <v>0</v>
      </c>
      <c r="M595" s="825">
        <v>0</v>
      </c>
      <c r="N595" s="822">
        <v>2</v>
      </c>
      <c r="O595" s="826">
        <v>1.5</v>
      </c>
      <c r="P595" s="825">
        <v>0</v>
      </c>
      <c r="Q595" s="827"/>
      <c r="R595" s="822">
        <v>1</v>
      </c>
      <c r="S595" s="827">
        <v>0.5</v>
      </c>
      <c r="T595" s="826">
        <v>0.5</v>
      </c>
      <c r="U595" s="828">
        <v>0.33333333333333331</v>
      </c>
    </row>
    <row r="596" spans="1:21" ht="14.45" customHeight="1" x14ac:dyDescent="0.2">
      <c r="A596" s="821">
        <v>31</v>
      </c>
      <c r="B596" s="822" t="s">
        <v>1360</v>
      </c>
      <c r="C596" s="822" t="s">
        <v>1366</v>
      </c>
      <c r="D596" s="823" t="s">
        <v>2116</v>
      </c>
      <c r="E596" s="824" t="s">
        <v>1377</v>
      </c>
      <c r="F596" s="822" t="s">
        <v>1361</v>
      </c>
      <c r="G596" s="822" t="s">
        <v>1501</v>
      </c>
      <c r="H596" s="822" t="s">
        <v>329</v>
      </c>
      <c r="I596" s="822" t="s">
        <v>1848</v>
      </c>
      <c r="J596" s="822" t="s">
        <v>1766</v>
      </c>
      <c r="K596" s="822" t="s">
        <v>1849</v>
      </c>
      <c r="L596" s="825">
        <v>318.07</v>
      </c>
      <c r="M596" s="825">
        <v>318.07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31</v>
      </c>
      <c r="B597" s="822" t="s">
        <v>1360</v>
      </c>
      <c r="C597" s="822" t="s">
        <v>1366</v>
      </c>
      <c r="D597" s="823" t="s">
        <v>2116</v>
      </c>
      <c r="E597" s="824" t="s">
        <v>1377</v>
      </c>
      <c r="F597" s="822" t="s">
        <v>1361</v>
      </c>
      <c r="G597" s="822" t="s">
        <v>1393</v>
      </c>
      <c r="H597" s="822" t="s">
        <v>606</v>
      </c>
      <c r="I597" s="822" t="s">
        <v>1770</v>
      </c>
      <c r="J597" s="822" t="s">
        <v>1395</v>
      </c>
      <c r="K597" s="822" t="s">
        <v>1771</v>
      </c>
      <c r="L597" s="825">
        <v>50.32</v>
      </c>
      <c r="M597" s="825">
        <v>50.32</v>
      </c>
      <c r="N597" s="822">
        <v>1</v>
      </c>
      <c r="O597" s="826">
        <v>0.5</v>
      </c>
      <c r="P597" s="825">
        <v>50.32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31</v>
      </c>
      <c r="B598" s="822" t="s">
        <v>1360</v>
      </c>
      <c r="C598" s="822" t="s">
        <v>1366</v>
      </c>
      <c r="D598" s="823" t="s">
        <v>2116</v>
      </c>
      <c r="E598" s="824" t="s">
        <v>1377</v>
      </c>
      <c r="F598" s="822" t="s">
        <v>1363</v>
      </c>
      <c r="G598" s="822" t="s">
        <v>1554</v>
      </c>
      <c r="H598" s="822" t="s">
        <v>329</v>
      </c>
      <c r="I598" s="822" t="s">
        <v>1555</v>
      </c>
      <c r="J598" s="822" t="s">
        <v>1556</v>
      </c>
      <c r="K598" s="822" t="s">
        <v>1557</v>
      </c>
      <c r="L598" s="825">
        <v>37.25</v>
      </c>
      <c r="M598" s="825">
        <v>37.25</v>
      </c>
      <c r="N598" s="822">
        <v>1</v>
      </c>
      <c r="O598" s="826">
        <v>1</v>
      </c>
      <c r="P598" s="825">
        <v>37.25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31</v>
      </c>
      <c r="B599" s="822" t="s">
        <v>1360</v>
      </c>
      <c r="C599" s="822" t="s">
        <v>1366</v>
      </c>
      <c r="D599" s="823" t="s">
        <v>2116</v>
      </c>
      <c r="E599" s="824" t="s">
        <v>1377</v>
      </c>
      <c r="F599" s="822" t="s">
        <v>1363</v>
      </c>
      <c r="G599" s="822" t="s">
        <v>1434</v>
      </c>
      <c r="H599" s="822" t="s">
        <v>329</v>
      </c>
      <c r="I599" s="822" t="s">
        <v>1585</v>
      </c>
      <c r="J599" s="822" t="s">
        <v>1586</v>
      </c>
      <c r="K599" s="822" t="s">
        <v>1587</v>
      </c>
      <c r="L599" s="825">
        <v>80.36</v>
      </c>
      <c r="M599" s="825">
        <v>160.72</v>
      </c>
      <c r="N599" s="822">
        <v>2</v>
      </c>
      <c r="O599" s="826">
        <v>2</v>
      </c>
      <c r="P599" s="825">
        <v>80.36</v>
      </c>
      <c r="Q599" s="827">
        <v>0.5</v>
      </c>
      <c r="R599" s="822">
        <v>1</v>
      </c>
      <c r="S599" s="827">
        <v>0.5</v>
      </c>
      <c r="T599" s="826">
        <v>1</v>
      </c>
      <c r="U599" s="828">
        <v>0.5</v>
      </c>
    </row>
    <row r="600" spans="1:21" ht="14.45" customHeight="1" x14ac:dyDescent="0.2">
      <c r="A600" s="821">
        <v>31</v>
      </c>
      <c r="B600" s="822" t="s">
        <v>1360</v>
      </c>
      <c r="C600" s="822" t="s">
        <v>1366</v>
      </c>
      <c r="D600" s="823" t="s">
        <v>2116</v>
      </c>
      <c r="E600" s="824" t="s">
        <v>1377</v>
      </c>
      <c r="F600" s="822" t="s">
        <v>1363</v>
      </c>
      <c r="G600" s="822" t="s">
        <v>1434</v>
      </c>
      <c r="H600" s="822" t="s">
        <v>329</v>
      </c>
      <c r="I600" s="822" t="s">
        <v>1599</v>
      </c>
      <c r="J600" s="822" t="s">
        <v>1600</v>
      </c>
      <c r="K600" s="822" t="s">
        <v>1601</v>
      </c>
      <c r="L600" s="825">
        <v>320.25</v>
      </c>
      <c r="M600" s="825">
        <v>640.5</v>
      </c>
      <c r="N600" s="822">
        <v>2</v>
      </c>
      <c r="O600" s="826">
        <v>2</v>
      </c>
      <c r="P600" s="825">
        <v>640.5</v>
      </c>
      <c r="Q600" s="827">
        <v>1</v>
      </c>
      <c r="R600" s="822">
        <v>2</v>
      </c>
      <c r="S600" s="827">
        <v>1</v>
      </c>
      <c r="T600" s="826">
        <v>2</v>
      </c>
      <c r="U600" s="828">
        <v>1</v>
      </c>
    </row>
    <row r="601" spans="1:21" ht="14.45" customHeight="1" x14ac:dyDescent="0.2">
      <c r="A601" s="821">
        <v>31</v>
      </c>
      <c r="B601" s="822" t="s">
        <v>1360</v>
      </c>
      <c r="C601" s="822" t="s">
        <v>1366</v>
      </c>
      <c r="D601" s="823" t="s">
        <v>2116</v>
      </c>
      <c r="E601" s="824" t="s">
        <v>1377</v>
      </c>
      <c r="F601" s="822" t="s">
        <v>1363</v>
      </c>
      <c r="G601" s="822" t="s">
        <v>1634</v>
      </c>
      <c r="H601" s="822" t="s">
        <v>329</v>
      </c>
      <c r="I601" s="822" t="s">
        <v>1641</v>
      </c>
      <c r="J601" s="822" t="s">
        <v>1642</v>
      </c>
      <c r="K601" s="822" t="s">
        <v>1643</v>
      </c>
      <c r="L601" s="825">
        <v>249.55</v>
      </c>
      <c r="M601" s="825">
        <v>499.1</v>
      </c>
      <c r="N601" s="822">
        <v>2</v>
      </c>
      <c r="O601" s="826">
        <v>1</v>
      </c>
      <c r="P601" s="825">
        <v>499.1</v>
      </c>
      <c r="Q601" s="827">
        <v>1</v>
      </c>
      <c r="R601" s="822">
        <v>2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31</v>
      </c>
      <c r="B602" s="822" t="s">
        <v>1360</v>
      </c>
      <c r="C602" s="822" t="s">
        <v>1366</v>
      </c>
      <c r="D602" s="823" t="s">
        <v>2116</v>
      </c>
      <c r="E602" s="824" t="s">
        <v>1381</v>
      </c>
      <c r="F602" s="822" t="s">
        <v>1363</v>
      </c>
      <c r="G602" s="822" t="s">
        <v>1554</v>
      </c>
      <c r="H602" s="822" t="s">
        <v>329</v>
      </c>
      <c r="I602" s="822" t="s">
        <v>1562</v>
      </c>
      <c r="J602" s="822" t="s">
        <v>1556</v>
      </c>
      <c r="K602" s="822" t="s">
        <v>1563</v>
      </c>
      <c r="L602" s="825">
        <v>40.549999999999997</v>
      </c>
      <c r="M602" s="825">
        <v>40.549999999999997</v>
      </c>
      <c r="N602" s="822">
        <v>1</v>
      </c>
      <c r="O602" s="826">
        <v>1</v>
      </c>
      <c r="P602" s="825">
        <v>40.549999999999997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thickBot="1" x14ac:dyDescent="0.25">
      <c r="A603" s="813">
        <v>31</v>
      </c>
      <c r="B603" s="814" t="s">
        <v>1360</v>
      </c>
      <c r="C603" s="814" t="s">
        <v>1366</v>
      </c>
      <c r="D603" s="815" t="s">
        <v>2116</v>
      </c>
      <c r="E603" s="816" t="s">
        <v>1381</v>
      </c>
      <c r="F603" s="814" t="s">
        <v>1363</v>
      </c>
      <c r="G603" s="814" t="s">
        <v>1634</v>
      </c>
      <c r="H603" s="814" t="s">
        <v>329</v>
      </c>
      <c r="I603" s="814" t="s">
        <v>1638</v>
      </c>
      <c r="J603" s="814" t="s">
        <v>1639</v>
      </c>
      <c r="K603" s="814" t="s">
        <v>1640</v>
      </c>
      <c r="L603" s="817">
        <v>399.63</v>
      </c>
      <c r="M603" s="817">
        <v>399.63</v>
      </c>
      <c r="N603" s="814">
        <v>1</v>
      </c>
      <c r="O603" s="818">
        <v>1</v>
      </c>
      <c r="P603" s="817">
        <v>399.63</v>
      </c>
      <c r="Q603" s="819">
        <v>1</v>
      </c>
      <c r="R603" s="814">
        <v>1</v>
      </c>
      <c r="S603" s="819">
        <v>1</v>
      </c>
      <c r="T603" s="818">
        <v>1</v>
      </c>
      <c r="U60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82ACF29-9380-4EFB-BC82-9EDF6AC43DB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2118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1386</v>
      </c>
      <c r="B5" s="225">
        <v>4613.8</v>
      </c>
      <c r="C5" s="812">
        <v>0.10310630712128073</v>
      </c>
      <c r="D5" s="225">
        <v>40134.19000000001</v>
      </c>
      <c r="E5" s="812">
        <v>0.89689369287871923</v>
      </c>
      <c r="F5" s="830">
        <v>44747.990000000013</v>
      </c>
    </row>
    <row r="6" spans="1:6" ht="14.45" customHeight="1" x14ac:dyDescent="0.2">
      <c r="A6" s="836" t="s">
        <v>1371</v>
      </c>
      <c r="B6" s="831">
        <v>615.15</v>
      </c>
      <c r="C6" s="827">
        <v>0.43921717027474727</v>
      </c>
      <c r="D6" s="831">
        <v>785.41000000000008</v>
      </c>
      <c r="E6" s="827">
        <v>0.56078282972525284</v>
      </c>
      <c r="F6" s="832">
        <v>1400.56</v>
      </c>
    </row>
    <row r="7" spans="1:6" ht="14.45" customHeight="1" x14ac:dyDescent="0.2">
      <c r="A7" s="836" t="s">
        <v>1372</v>
      </c>
      <c r="B7" s="831">
        <v>401.53</v>
      </c>
      <c r="C7" s="827">
        <v>6.3545504598277588E-3</v>
      </c>
      <c r="D7" s="831">
        <v>62786.260000000017</v>
      </c>
      <c r="E7" s="827">
        <v>0.99364544954017231</v>
      </c>
      <c r="F7" s="832">
        <v>63187.790000000015</v>
      </c>
    </row>
    <row r="8" spans="1:6" ht="14.45" customHeight="1" x14ac:dyDescent="0.2">
      <c r="A8" s="836" t="s">
        <v>1385</v>
      </c>
      <c r="B8" s="831">
        <v>375.75</v>
      </c>
      <c r="C8" s="827">
        <v>1.578036917874465E-2</v>
      </c>
      <c r="D8" s="831">
        <v>23435.480000000003</v>
      </c>
      <c r="E8" s="827">
        <v>0.9842196308212553</v>
      </c>
      <c r="F8" s="832">
        <v>23811.230000000003</v>
      </c>
    </row>
    <row r="9" spans="1:6" ht="14.45" customHeight="1" x14ac:dyDescent="0.2">
      <c r="A9" s="836" t="s">
        <v>1387</v>
      </c>
      <c r="B9" s="831">
        <v>210.66</v>
      </c>
      <c r="C9" s="827">
        <v>8.1170745240379608E-3</v>
      </c>
      <c r="D9" s="831">
        <v>25742.04</v>
      </c>
      <c r="E9" s="827">
        <v>0.99188292547596202</v>
      </c>
      <c r="F9" s="832">
        <v>25952.7</v>
      </c>
    </row>
    <row r="10" spans="1:6" ht="14.45" customHeight="1" x14ac:dyDescent="0.2">
      <c r="A10" s="836" t="s">
        <v>1373</v>
      </c>
      <c r="B10" s="831">
        <v>176.32</v>
      </c>
      <c r="C10" s="827">
        <v>5.5352719761159533E-2</v>
      </c>
      <c r="D10" s="831">
        <v>3009.07</v>
      </c>
      <c r="E10" s="827">
        <v>0.94464728023884037</v>
      </c>
      <c r="F10" s="832">
        <v>3185.3900000000003</v>
      </c>
    </row>
    <row r="11" spans="1:6" ht="14.45" customHeight="1" x14ac:dyDescent="0.2">
      <c r="A11" s="836" t="s">
        <v>1378</v>
      </c>
      <c r="B11" s="831">
        <v>164.03</v>
      </c>
      <c r="C11" s="827">
        <v>1.8325216225932718E-3</v>
      </c>
      <c r="D11" s="831">
        <v>89346.510000000024</v>
      </c>
      <c r="E11" s="827">
        <v>0.99816747837740671</v>
      </c>
      <c r="F11" s="832">
        <v>89510.540000000023</v>
      </c>
    </row>
    <row r="12" spans="1:6" ht="14.45" customHeight="1" x14ac:dyDescent="0.2">
      <c r="A12" s="836" t="s">
        <v>1376</v>
      </c>
      <c r="B12" s="831">
        <v>160.1</v>
      </c>
      <c r="C12" s="827">
        <v>2.2121243481936221E-3</v>
      </c>
      <c r="D12" s="831">
        <v>72213.770000000019</v>
      </c>
      <c r="E12" s="827">
        <v>0.99778787565180627</v>
      </c>
      <c r="F12" s="832">
        <v>72373.870000000024</v>
      </c>
    </row>
    <row r="13" spans="1:6" ht="14.45" customHeight="1" x14ac:dyDescent="0.2">
      <c r="A13" s="836" t="s">
        <v>1390</v>
      </c>
      <c r="B13" s="831">
        <v>62.18</v>
      </c>
      <c r="C13" s="827">
        <v>2.3979132216106818E-3</v>
      </c>
      <c r="D13" s="831">
        <v>25868.7</v>
      </c>
      <c r="E13" s="827">
        <v>0.99760208677838935</v>
      </c>
      <c r="F13" s="832">
        <v>25930.880000000001</v>
      </c>
    </row>
    <row r="14" spans="1:6" ht="14.45" customHeight="1" x14ac:dyDescent="0.2">
      <c r="A14" s="836" t="s">
        <v>1377</v>
      </c>
      <c r="B14" s="831"/>
      <c r="C14" s="827">
        <v>0</v>
      </c>
      <c r="D14" s="831">
        <v>2013.8799999999999</v>
      </c>
      <c r="E14" s="827">
        <v>1</v>
      </c>
      <c r="F14" s="832">
        <v>2013.8799999999999</v>
      </c>
    </row>
    <row r="15" spans="1:6" ht="14.45" customHeight="1" x14ac:dyDescent="0.2">
      <c r="A15" s="836" t="s">
        <v>1375</v>
      </c>
      <c r="B15" s="831"/>
      <c r="C15" s="827">
        <v>0</v>
      </c>
      <c r="D15" s="831">
        <v>981.78</v>
      </c>
      <c r="E15" s="827">
        <v>1</v>
      </c>
      <c r="F15" s="832">
        <v>981.78</v>
      </c>
    </row>
    <row r="16" spans="1:6" ht="14.45" customHeight="1" x14ac:dyDescent="0.2">
      <c r="A16" s="836" t="s">
        <v>1379</v>
      </c>
      <c r="B16" s="831"/>
      <c r="C16" s="827">
        <v>0</v>
      </c>
      <c r="D16" s="831">
        <v>87721.030000000013</v>
      </c>
      <c r="E16" s="827">
        <v>1</v>
      </c>
      <c r="F16" s="832">
        <v>87721.030000000013</v>
      </c>
    </row>
    <row r="17" spans="1:6" ht="14.45" customHeight="1" x14ac:dyDescent="0.2">
      <c r="A17" s="836" t="s">
        <v>1383</v>
      </c>
      <c r="B17" s="831"/>
      <c r="C17" s="827">
        <v>0</v>
      </c>
      <c r="D17" s="831">
        <v>14342.109999999999</v>
      </c>
      <c r="E17" s="827">
        <v>1</v>
      </c>
      <c r="F17" s="832">
        <v>14342.109999999999</v>
      </c>
    </row>
    <row r="18" spans="1:6" ht="14.45" customHeight="1" x14ac:dyDescent="0.2">
      <c r="A18" s="836" t="s">
        <v>1382</v>
      </c>
      <c r="B18" s="831"/>
      <c r="C18" s="827">
        <v>0</v>
      </c>
      <c r="D18" s="831">
        <v>7969.0599999999995</v>
      </c>
      <c r="E18" s="827">
        <v>1</v>
      </c>
      <c r="F18" s="832">
        <v>7969.0599999999995</v>
      </c>
    </row>
    <row r="19" spans="1:6" ht="14.45" customHeight="1" x14ac:dyDescent="0.2">
      <c r="A19" s="836" t="s">
        <v>1389</v>
      </c>
      <c r="B19" s="831"/>
      <c r="C19" s="827">
        <v>0</v>
      </c>
      <c r="D19" s="831">
        <v>13594.089999999998</v>
      </c>
      <c r="E19" s="827">
        <v>1</v>
      </c>
      <c r="F19" s="832">
        <v>13594.089999999998</v>
      </c>
    </row>
    <row r="20" spans="1:6" ht="14.45" customHeight="1" x14ac:dyDescent="0.2">
      <c r="A20" s="836" t="s">
        <v>1374</v>
      </c>
      <c r="B20" s="831"/>
      <c r="C20" s="827">
        <v>0</v>
      </c>
      <c r="D20" s="831">
        <v>21793.790000000005</v>
      </c>
      <c r="E20" s="827">
        <v>1</v>
      </c>
      <c r="F20" s="832">
        <v>21793.790000000005</v>
      </c>
    </row>
    <row r="21" spans="1:6" ht="14.45" customHeight="1" thickBot="1" x14ac:dyDescent="0.25">
      <c r="A21" s="759" t="s">
        <v>1380</v>
      </c>
      <c r="B21" s="750"/>
      <c r="C21" s="751">
        <v>0</v>
      </c>
      <c r="D21" s="750">
        <v>2208.9900000000002</v>
      </c>
      <c r="E21" s="751">
        <v>1</v>
      </c>
      <c r="F21" s="752">
        <v>2208.9900000000002</v>
      </c>
    </row>
    <row r="22" spans="1:6" ht="14.45" customHeight="1" thickBot="1" x14ac:dyDescent="0.25">
      <c r="A22" s="753" t="s">
        <v>3</v>
      </c>
      <c r="B22" s="754">
        <v>6779.52</v>
      </c>
      <c r="C22" s="755">
        <v>1.3539389471696356E-2</v>
      </c>
      <c r="D22" s="754">
        <v>493946.16000000009</v>
      </c>
      <c r="E22" s="755">
        <v>0.98646061052830358</v>
      </c>
      <c r="F22" s="756">
        <v>500725.68000000011</v>
      </c>
    </row>
    <row r="23" spans="1:6" ht="14.45" customHeight="1" thickBot="1" x14ac:dyDescent="0.25"/>
    <row r="24" spans="1:6" ht="14.45" customHeight="1" x14ac:dyDescent="0.2">
      <c r="A24" s="835" t="s">
        <v>2119</v>
      </c>
      <c r="B24" s="225">
        <v>5476.12</v>
      </c>
      <c r="C24" s="812">
        <v>1</v>
      </c>
      <c r="D24" s="225"/>
      <c r="E24" s="812">
        <v>0</v>
      </c>
      <c r="F24" s="830">
        <v>5476.12</v>
      </c>
    </row>
    <row r="25" spans="1:6" ht="14.45" customHeight="1" x14ac:dyDescent="0.2">
      <c r="A25" s="836" t="s">
        <v>1107</v>
      </c>
      <c r="B25" s="831">
        <v>235.78</v>
      </c>
      <c r="C25" s="827">
        <v>1</v>
      </c>
      <c r="D25" s="831"/>
      <c r="E25" s="827">
        <v>0</v>
      </c>
      <c r="F25" s="832">
        <v>235.78</v>
      </c>
    </row>
    <row r="26" spans="1:6" ht="14.45" customHeight="1" x14ac:dyDescent="0.2">
      <c r="A26" s="836" t="s">
        <v>1095</v>
      </c>
      <c r="B26" s="831">
        <v>210.66</v>
      </c>
      <c r="C26" s="827">
        <v>1</v>
      </c>
      <c r="D26" s="831"/>
      <c r="E26" s="827">
        <v>0</v>
      </c>
      <c r="F26" s="832">
        <v>210.66</v>
      </c>
    </row>
    <row r="27" spans="1:6" ht="14.45" customHeight="1" x14ac:dyDescent="0.2">
      <c r="A27" s="836" t="s">
        <v>2120</v>
      </c>
      <c r="B27" s="831">
        <v>176.32</v>
      </c>
      <c r="C27" s="827">
        <v>1</v>
      </c>
      <c r="D27" s="831"/>
      <c r="E27" s="827">
        <v>0</v>
      </c>
      <c r="F27" s="832">
        <v>176.32</v>
      </c>
    </row>
    <row r="28" spans="1:6" ht="14.45" customHeight="1" x14ac:dyDescent="0.2">
      <c r="A28" s="836" t="s">
        <v>2121</v>
      </c>
      <c r="B28" s="831">
        <v>160.1</v>
      </c>
      <c r="C28" s="827">
        <v>1</v>
      </c>
      <c r="D28" s="831"/>
      <c r="E28" s="827">
        <v>0</v>
      </c>
      <c r="F28" s="832">
        <v>160.1</v>
      </c>
    </row>
    <row r="29" spans="1:6" ht="14.45" customHeight="1" x14ac:dyDescent="0.2">
      <c r="A29" s="836" t="s">
        <v>1128</v>
      </c>
      <c r="B29" s="831">
        <v>154.36000000000001</v>
      </c>
      <c r="C29" s="827">
        <v>4.5584483084483082E-2</v>
      </c>
      <c r="D29" s="831">
        <v>3231.88</v>
      </c>
      <c r="E29" s="827">
        <v>0.95441551691551685</v>
      </c>
      <c r="F29" s="832">
        <v>3386.2400000000002</v>
      </c>
    </row>
    <row r="30" spans="1:6" ht="14.45" customHeight="1" x14ac:dyDescent="0.2">
      <c r="A30" s="836" t="s">
        <v>1091</v>
      </c>
      <c r="B30" s="831">
        <v>147.26</v>
      </c>
      <c r="C30" s="827">
        <v>3.2821675375577073E-4</v>
      </c>
      <c r="D30" s="831">
        <v>448519.65999999968</v>
      </c>
      <c r="E30" s="827">
        <v>0.99967178324624417</v>
      </c>
      <c r="F30" s="832">
        <v>448666.91999999969</v>
      </c>
    </row>
    <row r="31" spans="1:6" ht="14.45" customHeight="1" x14ac:dyDescent="0.2">
      <c r="A31" s="836" t="s">
        <v>2122</v>
      </c>
      <c r="B31" s="831">
        <v>123.2</v>
      </c>
      <c r="C31" s="827">
        <v>1</v>
      </c>
      <c r="D31" s="831"/>
      <c r="E31" s="827">
        <v>0</v>
      </c>
      <c r="F31" s="832">
        <v>123.2</v>
      </c>
    </row>
    <row r="32" spans="1:6" ht="14.45" customHeight="1" x14ac:dyDescent="0.2">
      <c r="A32" s="836" t="s">
        <v>1096</v>
      </c>
      <c r="B32" s="831">
        <v>62.18</v>
      </c>
      <c r="C32" s="827">
        <v>0.4</v>
      </c>
      <c r="D32" s="831">
        <v>93.27</v>
      </c>
      <c r="E32" s="827">
        <v>0.6</v>
      </c>
      <c r="F32" s="832">
        <v>155.44999999999999</v>
      </c>
    </row>
    <row r="33" spans="1:6" ht="14.45" customHeight="1" x14ac:dyDescent="0.2">
      <c r="A33" s="836" t="s">
        <v>2123</v>
      </c>
      <c r="B33" s="831">
        <v>33.54</v>
      </c>
      <c r="C33" s="827">
        <v>1.6664265237070784E-2</v>
      </c>
      <c r="D33" s="831">
        <v>1979.15</v>
      </c>
      <c r="E33" s="827">
        <v>0.98333573476292924</v>
      </c>
      <c r="F33" s="832">
        <v>2012.69</v>
      </c>
    </row>
    <row r="34" spans="1:6" ht="14.45" customHeight="1" x14ac:dyDescent="0.2">
      <c r="A34" s="836" t="s">
        <v>1125</v>
      </c>
      <c r="B34" s="831">
        <v>0</v>
      </c>
      <c r="C34" s="827"/>
      <c r="D34" s="831">
        <v>0</v>
      </c>
      <c r="E34" s="827"/>
      <c r="F34" s="832">
        <v>0</v>
      </c>
    </row>
    <row r="35" spans="1:6" ht="14.45" customHeight="1" x14ac:dyDescent="0.2">
      <c r="A35" s="836" t="s">
        <v>1122</v>
      </c>
      <c r="B35" s="831">
        <v>0</v>
      </c>
      <c r="C35" s="827"/>
      <c r="D35" s="831">
        <v>0</v>
      </c>
      <c r="E35" s="827"/>
      <c r="F35" s="832">
        <v>0</v>
      </c>
    </row>
    <row r="36" spans="1:6" ht="14.45" customHeight="1" x14ac:dyDescent="0.2">
      <c r="A36" s="836" t="s">
        <v>1120</v>
      </c>
      <c r="B36" s="831"/>
      <c r="C36" s="827">
        <v>0</v>
      </c>
      <c r="D36" s="831">
        <v>452.63</v>
      </c>
      <c r="E36" s="827">
        <v>1</v>
      </c>
      <c r="F36" s="832">
        <v>452.63</v>
      </c>
    </row>
    <row r="37" spans="1:6" ht="14.45" customHeight="1" x14ac:dyDescent="0.2">
      <c r="A37" s="836" t="s">
        <v>1104</v>
      </c>
      <c r="B37" s="831"/>
      <c r="C37" s="827">
        <v>0</v>
      </c>
      <c r="D37" s="831">
        <v>130.51</v>
      </c>
      <c r="E37" s="827">
        <v>1</v>
      </c>
      <c r="F37" s="832">
        <v>130.51</v>
      </c>
    </row>
    <row r="38" spans="1:6" ht="14.45" customHeight="1" x14ac:dyDescent="0.2">
      <c r="A38" s="836" t="s">
        <v>2124</v>
      </c>
      <c r="B38" s="831"/>
      <c r="C38" s="827">
        <v>0</v>
      </c>
      <c r="D38" s="831">
        <v>491.84</v>
      </c>
      <c r="E38" s="827">
        <v>1</v>
      </c>
      <c r="F38" s="832">
        <v>491.84</v>
      </c>
    </row>
    <row r="39" spans="1:6" ht="14.45" customHeight="1" x14ac:dyDescent="0.2">
      <c r="A39" s="836" t="s">
        <v>2125</v>
      </c>
      <c r="B39" s="831"/>
      <c r="C39" s="827">
        <v>0</v>
      </c>
      <c r="D39" s="831">
        <v>32.99</v>
      </c>
      <c r="E39" s="827">
        <v>1</v>
      </c>
      <c r="F39" s="832">
        <v>32.99</v>
      </c>
    </row>
    <row r="40" spans="1:6" ht="14.45" customHeight="1" x14ac:dyDescent="0.2">
      <c r="A40" s="836" t="s">
        <v>1118</v>
      </c>
      <c r="B40" s="831">
        <v>0</v>
      </c>
      <c r="C40" s="827">
        <v>0</v>
      </c>
      <c r="D40" s="831">
        <v>860.86</v>
      </c>
      <c r="E40" s="827">
        <v>1</v>
      </c>
      <c r="F40" s="832">
        <v>860.86</v>
      </c>
    </row>
    <row r="41" spans="1:6" ht="14.45" customHeight="1" x14ac:dyDescent="0.2">
      <c r="A41" s="836" t="s">
        <v>2126</v>
      </c>
      <c r="B41" s="831"/>
      <c r="C41" s="827">
        <v>0</v>
      </c>
      <c r="D41" s="831">
        <v>31876.880000000005</v>
      </c>
      <c r="E41" s="827">
        <v>1</v>
      </c>
      <c r="F41" s="832">
        <v>31876.880000000005</v>
      </c>
    </row>
    <row r="42" spans="1:6" ht="14.45" customHeight="1" x14ac:dyDescent="0.2">
      <c r="A42" s="836" t="s">
        <v>1121</v>
      </c>
      <c r="B42" s="831"/>
      <c r="C42" s="827">
        <v>0</v>
      </c>
      <c r="D42" s="831">
        <v>128.72</v>
      </c>
      <c r="E42" s="827">
        <v>1</v>
      </c>
      <c r="F42" s="832">
        <v>128.72</v>
      </c>
    </row>
    <row r="43" spans="1:6" ht="14.45" customHeight="1" x14ac:dyDescent="0.2">
      <c r="A43" s="836" t="s">
        <v>2127</v>
      </c>
      <c r="B43" s="831"/>
      <c r="C43" s="827"/>
      <c r="D43" s="831">
        <v>0</v>
      </c>
      <c r="E43" s="827"/>
      <c r="F43" s="832">
        <v>0</v>
      </c>
    </row>
    <row r="44" spans="1:6" ht="14.45" customHeight="1" x14ac:dyDescent="0.2">
      <c r="A44" s="836" t="s">
        <v>1099</v>
      </c>
      <c r="B44" s="831">
        <v>0</v>
      </c>
      <c r="C44" s="827">
        <v>0</v>
      </c>
      <c r="D44" s="831">
        <v>103.4</v>
      </c>
      <c r="E44" s="827">
        <v>1</v>
      </c>
      <c r="F44" s="832">
        <v>103.4</v>
      </c>
    </row>
    <row r="45" spans="1:6" ht="14.45" customHeight="1" x14ac:dyDescent="0.2">
      <c r="A45" s="836" t="s">
        <v>2128</v>
      </c>
      <c r="B45" s="831"/>
      <c r="C45" s="827">
        <v>0</v>
      </c>
      <c r="D45" s="831">
        <v>20.83</v>
      </c>
      <c r="E45" s="827">
        <v>1</v>
      </c>
      <c r="F45" s="832">
        <v>20.83</v>
      </c>
    </row>
    <row r="46" spans="1:6" ht="14.45" customHeight="1" x14ac:dyDescent="0.2">
      <c r="A46" s="836" t="s">
        <v>2129</v>
      </c>
      <c r="B46" s="831"/>
      <c r="C46" s="827">
        <v>0</v>
      </c>
      <c r="D46" s="831">
        <v>63.75</v>
      </c>
      <c r="E46" s="827">
        <v>1</v>
      </c>
      <c r="F46" s="832">
        <v>63.75</v>
      </c>
    </row>
    <row r="47" spans="1:6" ht="14.45" customHeight="1" x14ac:dyDescent="0.2">
      <c r="A47" s="836" t="s">
        <v>2130</v>
      </c>
      <c r="B47" s="831"/>
      <c r="C47" s="827">
        <v>0</v>
      </c>
      <c r="D47" s="831">
        <v>422.88</v>
      </c>
      <c r="E47" s="827">
        <v>1</v>
      </c>
      <c r="F47" s="832">
        <v>422.88</v>
      </c>
    </row>
    <row r="48" spans="1:6" ht="14.45" customHeight="1" x14ac:dyDescent="0.2">
      <c r="A48" s="836" t="s">
        <v>1100</v>
      </c>
      <c r="B48" s="831"/>
      <c r="C48" s="827">
        <v>0</v>
      </c>
      <c r="D48" s="831">
        <v>344.64</v>
      </c>
      <c r="E48" s="827">
        <v>1</v>
      </c>
      <c r="F48" s="832">
        <v>344.64</v>
      </c>
    </row>
    <row r="49" spans="1:6" ht="14.45" customHeight="1" x14ac:dyDescent="0.2">
      <c r="A49" s="836" t="s">
        <v>1115</v>
      </c>
      <c r="B49" s="831"/>
      <c r="C49" s="827">
        <v>0</v>
      </c>
      <c r="D49" s="831">
        <v>72.55</v>
      </c>
      <c r="E49" s="827">
        <v>1</v>
      </c>
      <c r="F49" s="832">
        <v>72.55</v>
      </c>
    </row>
    <row r="50" spans="1:6" ht="14.45" customHeight="1" x14ac:dyDescent="0.2">
      <c r="A50" s="836" t="s">
        <v>1111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1133</v>
      </c>
      <c r="B51" s="831"/>
      <c r="C51" s="827">
        <v>0</v>
      </c>
      <c r="D51" s="831">
        <v>49.08</v>
      </c>
      <c r="E51" s="827">
        <v>1</v>
      </c>
      <c r="F51" s="832">
        <v>49.08</v>
      </c>
    </row>
    <row r="52" spans="1:6" ht="14.45" customHeight="1" x14ac:dyDescent="0.2">
      <c r="A52" s="836" t="s">
        <v>2131</v>
      </c>
      <c r="B52" s="831"/>
      <c r="C52" s="827">
        <v>0</v>
      </c>
      <c r="D52" s="831">
        <v>43.21</v>
      </c>
      <c r="E52" s="827">
        <v>1</v>
      </c>
      <c r="F52" s="832">
        <v>43.21</v>
      </c>
    </row>
    <row r="53" spans="1:6" ht="14.45" customHeight="1" thickBot="1" x14ac:dyDescent="0.25">
      <c r="A53" s="759" t="s">
        <v>2132</v>
      </c>
      <c r="B53" s="750"/>
      <c r="C53" s="751">
        <v>0</v>
      </c>
      <c r="D53" s="750">
        <v>5027.43</v>
      </c>
      <c r="E53" s="751">
        <v>1</v>
      </c>
      <c r="F53" s="752">
        <v>5027.43</v>
      </c>
    </row>
    <row r="54" spans="1:6" ht="14.45" customHeight="1" thickBot="1" x14ac:dyDescent="0.25">
      <c r="A54" s="753" t="s">
        <v>3</v>
      </c>
      <c r="B54" s="754">
        <v>6779.5199999999986</v>
      </c>
      <c r="C54" s="755">
        <v>1.3539389471696365E-2</v>
      </c>
      <c r="D54" s="754">
        <v>493946.15999999974</v>
      </c>
      <c r="E54" s="755">
        <v>0.98646061052830369</v>
      </c>
      <c r="F54" s="756">
        <v>500725.6799999997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{66E39D86-D496-42FA-820A-CE3C47744E53}</x14:id>
        </ext>
      </extLst>
    </cfRule>
  </conditionalFormatting>
  <conditionalFormatting sqref="F24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{959C8A33-5855-4682-930D-84EB276E0AE7}</x14:id>
        </ext>
      </extLst>
    </cfRule>
  </conditionalFormatting>
  <hyperlinks>
    <hyperlink ref="A2" location="Obsah!A1" display="Zpět na Obsah  KL 01  1.-4.měsíc" xr:uid="{559B5EBA-9BDE-4EC9-9D05-A27FE4C0DEB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E39D86-D496-42FA-820A-CE3C47744E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959C8A33-5855-4682-930D-84EB276E0A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2147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21</v>
      </c>
      <c r="G3" s="47">
        <f>SUBTOTAL(9,G6:G1048576)</f>
        <v>6779.52</v>
      </c>
      <c r="H3" s="48">
        <f>IF(M3=0,0,G3/M3)</f>
        <v>1.3539389471696361E-2</v>
      </c>
      <c r="I3" s="47">
        <f>SUBTOTAL(9,I6:I1048576)</f>
        <v>1198</v>
      </c>
      <c r="J3" s="47">
        <f>SUBTOTAL(9,J6:J1048576)</f>
        <v>493946.16</v>
      </c>
      <c r="K3" s="48">
        <f>IF(M3=0,0,J3/M3)</f>
        <v>0.98646061052830369</v>
      </c>
      <c r="L3" s="47">
        <f>SUBTOTAL(9,L6:L1048576)</f>
        <v>1219</v>
      </c>
      <c r="M3" s="49">
        <f>SUBTOTAL(9,M6:M1048576)</f>
        <v>500725.67999999993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1371</v>
      </c>
      <c r="B6" s="807" t="s">
        <v>1152</v>
      </c>
      <c r="C6" s="807" t="s">
        <v>1159</v>
      </c>
      <c r="D6" s="807" t="s">
        <v>717</v>
      </c>
      <c r="E6" s="807" t="s">
        <v>1160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1371</v>
      </c>
      <c r="B7" s="822" t="s">
        <v>1214</v>
      </c>
      <c r="C7" s="822" t="s">
        <v>1215</v>
      </c>
      <c r="D7" s="822" t="s">
        <v>1216</v>
      </c>
      <c r="E7" s="822" t="s">
        <v>1217</v>
      </c>
      <c r="F7" s="831"/>
      <c r="G7" s="831"/>
      <c r="H7" s="827">
        <v>0</v>
      </c>
      <c r="I7" s="831">
        <v>1</v>
      </c>
      <c r="J7" s="831">
        <v>49.08</v>
      </c>
      <c r="K7" s="827">
        <v>1</v>
      </c>
      <c r="L7" s="831">
        <v>1</v>
      </c>
      <c r="M7" s="832">
        <v>49.08</v>
      </c>
    </row>
    <row r="8" spans="1:13" ht="14.45" customHeight="1" x14ac:dyDescent="0.2">
      <c r="A8" s="821" t="s">
        <v>1371</v>
      </c>
      <c r="B8" s="822" t="s">
        <v>2133</v>
      </c>
      <c r="C8" s="822" t="s">
        <v>1398</v>
      </c>
      <c r="D8" s="822" t="s">
        <v>1399</v>
      </c>
      <c r="E8" s="822" t="s">
        <v>1400</v>
      </c>
      <c r="F8" s="831">
        <v>1</v>
      </c>
      <c r="G8" s="831">
        <v>615.15</v>
      </c>
      <c r="H8" s="827">
        <v>1</v>
      </c>
      <c r="I8" s="831"/>
      <c r="J8" s="831"/>
      <c r="K8" s="827">
        <v>0</v>
      </c>
      <c r="L8" s="831">
        <v>1</v>
      </c>
      <c r="M8" s="832">
        <v>615.15</v>
      </c>
    </row>
    <row r="9" spans="1:13" ht="14.45" customHeight="1" x14ac:dyDescent="0.2">
      <c r="A9" s="821" t="s">
        <v>1372</v>
      </c>
      <c r="B9" s="822" t="s">
        <v>1152</v>
      </c>
      <c r="C9" s="822" t="s">
        <v>1159</v>
      </c>
      <c r="D9" s="822" t="s">
        <v>717</v>
      </c>
      <c r="E9" s="822" t="s">
        <v>1160</v>
      </c>
      <c r="F9" s="831"/>
      <c r="G9" s="831"/>
      <c r="H9" s="827">
        <v>0</v>
      </c>
      <c r="I9" s="831">
        <v>63</v>
      </c>
      <c r="J9" s="831">
        <v>46388.790000000015</v>
      </c>
      <c r="K9" s="827">
        <v>1</v>
      </c>
      <c r="L9" s="831">
        <v>63</v>
      </c>
      <c r="M9" s="832">
        <v>46388.790000000015</v>
      </c>
    </row>
    <row r="10" spans="1:13" ht="14.45" customHeight="1" x14ac:dyDescent="0.2">
      <c r="A10" s="821" t="s">
        <v>1372</v>
      </c>
      <c r="B10" s="822" t="s">
        <v>1152</v>
      </c>
      <c r="C10" s="822" t="s">
        <v>1163</v>
      </c>
      <c r="D10" s="822" t="s">
        <v>717</v>
      </c>
      <c r="E10" s="822" t="s">
        <v>1164</v>
      </c>
      <c r="F10" s="831"/>
      <c r="G10" s="831"/>
      <c r="H10" s="827">
        <v>0</v>
      </c>
      <c r="I10" s="831">
        <v>14</v>
      </c>
      <c r="J10" s="831">
        <v>6872.46</v>
      </c>
      <c r="K10" s="827">
        <v>1</v>
      </c>
      <c r="L10" s="831">
        <v>14</v>
      </c>
      <c r="M10" s="832">
        <v>6872.46</v>
      </c>
    </row>
    <row r="11" spans="1:13" ht="14.45" customHeight="1" x14ac:dyDescent="0.2">
      <c r="A11" s="821" t="s">
        <v>1372</v>
      </c>
      <c r="B11" s="822" t="s">
        <v>1152</v>
      </c>
      <c r="C11" s="822" t="s">
        <v>1473</v>
      </c>
      <c r="D11" s="822" t="s">
        <v>722</v>
      </c>
      <c r="E11" s="822" t="s">
        <v>1474</v>
      </c>
      <c r="F11" s="831"/>
      <c r="G11" s="831"/>
      <c r="H11" s="827">
        <v>0</v>
      </c>
      <c r="I11" s="831">
        <v>1</v>
      </c>
      <c r="J11" s="831">
        <v>1847.49</v>
      </c>
      <c r="K11" s="827">
        <v>1</v>
      </c>
      <c r="L11" s="831">
        <v>1</v>
      </c>
      <c r="M11" s="832">
        <v>1847.49</v>
      </c>
    </row>
    <row r="12" spans="1:13" ht="14.45" customHeight="1" x14ac:dyDescent="0.2">
      <c r="A12" s="821" t="s">
        <v>1372</v>
      </c>
      <c r="B12" s="822" t="s">
        <v>1152</v>
      </c>
      <c r="C12" s="822" t="s">
        <v>1161</v>
      </c>
      <c r="D12" s="822" t="s">
        <v>717</v>
      </c>
      <c r="E12" s="822" t="s">
        <v>1162</v>
      </c>
      <c r="F12" s="831"/>
      <c r="G12" s="831"/>
      <c r="H12" s="827">
        <v>0</v>
      </c>
      <c r="I12" s="831">
        <v>3</v>
      </c>
      <c r="J12" s="831">
        <v>3464.04</v>
      </c>
      <c r="K12" s="827">
        <v>1</v>
      </c>
      <c r="L12" s="831">
        <v>3</v>
      </c>
      <c r="M12" s="832">
        <v>3464.04</v>
      </c>
    </row>
    <row r="13" spans="1:13" ht="14.45" customHeight="1" x14ac:dyDescent="0.2">
      <c r="A13" s="821" t="s">
        <v>1372</v>
      </c>
      <c r="B13" s="822" t="s">
        <v>1152</v>
      </c>
      <c r="C13" s="822" t="s">
        <v>1157</v>
      </c>
      <c r="D13" s="822" t="s">
        <v>717</v>
      </c>
      <c r="E13" s="822" t="s">
        <v>1158</v>
      </c>
      <c r="F13" s="831"/>
      <c r="G13" s="831"/>
      <c r="H13" s="827">
        <v>0</v>
      </c>
      <c r="I13" s="831">
        <v>3</v>
      </c>
      <c r="J13" s="831">
        <v>2771.2200000000003</v>
      </c>
      <c r="K13" s="827">
        <v>1</v>
      </c>
      <c r="L13" s="831">
        <v>3</v>
      </c>
      <c r="M13" s="832">
        <v>2771.2200000000003</v>
      </c>
    </row>
    <row r="14" spans="1:13" ht="14.45" customHeight="1" x14ac:dyDescent="0.2">
      <c r="A14" s="821" t="s">
        <v>1372</v>
      </c>
      <c r="B14" s="822" t="s">
        <v>2134</v>
      </c>
      <c r="C14" s="822" t="s">
        <v>1482</v>
      </c>
      <c r="D14" s="822" t="s">
        <v>1483</v>
      </c>
      <c r="E14" s="822" t="s">
        <v>1484</v>
      </c>
      <c r="F14" s="831"/>
      <c r="G14" s="831"/>
      <c r="H14" s="827"/>
      <c r="I14" s="831">
        <v>1</v>
      </c>
      <c r="J14" s="831">
        <v>0</v>
      </c>
      <c r="K14" s="827"/>
      <c r="L14" s="831">
        <v>1</v>
      </c>
      <c r="M14" s="832">
        <v>0</v>
      </c>
    </row>
    <row r="15" spans="1:13" ht="14.45" customHeight="1" x14ac:dyDescent="0.2">
      <c r="A15" s="821" t="s">
        <v>1372</v>
      </c>
      <c r="B15" s="822" t="s">
        <v>1192</v>
      </c>
      <c r="C15" s="822" t="s">
        <v>1492</v>
      </c>
      <c r="D15" s="822" t="s">
        <v>1194</v>
      </c>
      <c r="E15" s="822" t="s">
        <v>1493</v>
      </c>
      <c r="F15" s="831"/>
      <c r="G15" s="831"/>
      <c r="H15" s="827">
        <v>0</v>
      </c>
      <c r="I15" s="831">
        <v>1</v>
      </c>
      <c r="J15" s="831">
        <v>114.88</v>
      </c>
      <c r="K15" s="827">
        <v>1</v>
      </c>
      <c r="L15" s="831">
        <v>1</v>
      </c>
      <c r="M15" s="832">
        <v>114.88</v>
      </c>
    </row>
    <row r="16" spans="1:13" ht="14.45" customHeight="1" x14ac:dyDescent="0.2">
      <c r="A16" s="821" t="s">
        <v>1372</v>
      </c>
      <c r="B16" s="822" t="s">
        <v>1228</v>
      </c>
      <c r="C16" s="822" t="s">
        <v>1530</v>
      </c>
      <c r="D16" s="822" t="s">
        <v>934</v>
      </c>
      <c r="E16" s="822" t="s">
        <v>1531</v>
      </c>
      <c r="F16" s="831"/>
      <c r="G16" s="831"/>
      <c r="H16" s="827">
        <v>0</v>
      </c>
      <c r="I16" s="831">
        <v>4</v>
      </c>
      <c r="J16" s="831">
        <v>617.44000000000005</v>
      </c>
      <c r="K16" s="827">
        <v>1</v>
      </c>
      <c r="L16" s="831">
        <v>4</v>
      </c>
      <c r="M16" s="832">
        <v>617.44000000000005</v>
      </c>
    </row>
    <row r="17" spans="1:13" ht="14.45" customHeight="1" x14ac:dyDescent="0.2">
      <c r="A17" s="821" t="s">
        <v>1372</v>
      </c>
      <c r="B17" s="822" t="s">
        <v>1228</v>
      </c>
      <c r="C17" s="822" t="s">
        <v>1532</v>
      </c>
      <c r="D17" s="822" t="s">
        <v>1533</v>
      </c>
      <c r="E17" s="822" t="s">
        <v>1534</v>
      </c>
      <c r="F17" s="831">
        <v>1</v>
      </c>
      <c r="G17" s="831">
        <v>154.36000000000001</v>
      </c>
      <c r="H17" s="827">
        <v>1</v>
      </c>
      <c r="I17" s="831"/>
      <c r="J17" s="831"/>
      <c r="K17" s="827">
        <v>0</v>
      </c>
      <c r="L17" s="831">
        <v>1</v>
      </c>
      <c r="M17" s="832">
        <v>154.36000000000001</v>
      </c>
    </row>
    <row r="18" spans="1:13" ht="14.45" customHeight="1" x14ac:dyDescent="0.2">
      <c r="A18" s="821" t="s">
        <v>1372</v>
      </c>
      <c r="B18" s="822" t="s">
        <v>2133</v>
      </c>
      <c r="C18" s="822" t="s">
        <v>1438</v>
      </c>
      <c r="D18" s="822" t="s">
        <v>1439</v>
      </c>
      <c r="E18" s="822" t="s">
        <v>1440</v>
      </c>
      <c r="F18" s="831">
        <v>1</v>
      </c>
      <c r="G18" s="831">
        <v>247.17</v>
      </c>
      <c r="H18" s="827">
        <v>1</v>
      </c>
      <c r="I18" s="831"/>
      <c r="J18" s="831"/>
      <c r="K18" s="827">
        <v>0</v>
      </c>
      <c r="L18" s="831">
        <v>1</v>
      </c>
      <c r="M18" s="832">
        <v>247.17</v>
      </c>
    </row>
    <row r="19" spans="1:13" ht="14.45" customHeight="1" x14ac:dyDescent="0.2">
      <c r="A19" s="821" t="s">
        <v>1372</v>
      </c>
      <c r="B19" s="822" t="s">
        <v>1275</v>
      </c>
      <c r="C19" s="822" t="s">
        <v>1277</v>
      </c>
      <c r="D19" s="822" t="s">
        <v>830</v>
      </c>
      <c r="E19" s="822" t="s">
        <v>831</v>
      </c>
      <c r="F19" s="831"/>
      <c r="G19" s="831"/>
      <c r="H19" s="827"/>
      <c r="I19" s="831">
        <v>56</v>
      </c>
      <c r="J19" s="831">
        <v>0</v>
      </c>
      <c r="K19" s="827"/>
      <c r="L19" s="831">
        <v>56</v>
      </c>
      <c r="M19" s="832">
        <v>0</v>
      </c>
    </row>
    <row r="20" spans="1:13" ht="14.45" customHeight="1" x14ac:dyDescent="0.2">
      <c r="A20" s="821" t="s">
        <v>1372</v>
      </c>
      <c r="B20" s="822" t="s">
        <v>1275</v>
      </c>
      <c r="C20" s="822" t="s">
        <v>1353</v>
      </c>
      <c r="D20" s="822" t="s">
        <v>830</v>
      </c>
      <c r="E20" s="822" t="s">
        <v>1354</v>
      </c>
      <c r="F20" s="831"/>
      <c r="G20" s="831"/>
      <c r="H20" s="827">
        <v>0</v>
      </c>
      <c r="I20" s="831">
        <v>11</v>
      </c>
      <c r="J20" s="831">
        <v>676.39</v>
      </c>
      <c r="K20" s="827">
        <v>1</v>
      </c>
      <c r="L20" s="831">
        <v>11</v>
      </c>
      <c r="M20" s="832">
        <v>676.39</v>
      </c>
    </row>
    <row r="21" spans="1:13" ht="14.45" customHeight="1" x14ac:dyDescent="0.2">
      <c r="A21" s="821" t="s">
        <v>1372</v>
      </c>
      <c r="B21" s="822" t="s">
        <v>1292</v>
      </c>
      <c r="C21" s="822" t="s">
        <v>1293</v>
      </c>
      <c r="D21" s="822" t="s">
        <v>917</v>
      </c>
      <c r="E21" s="822" t="s">
        <v>1294</v>
      </c>
      <c r="F21" s="831"/>
      <c r="G21" s="831"/>
      <c r="H21" s="827"/>
      <c r="I21" s="831">
        <v>3</v>
      </c>
      <c r="J21" s="831">
        <v>0</v>
      </c>
      <c r="K21" s="827"/>
      <c r="L21" s="831">
        <v>3</v>
      </c>
      <c r="M21" s="832">
        <v>0</v>
      </c>
    </row>
    <row r="22" spans="1:13" ht="14.45" customHeight="1" x14ac:dyDescent="0.2">
      <c r="A22" s="821" t="s">
        <v>1372</v>
      </c>
      <c r="B22" s="822" t="s">
        <v>1292</v>
      </c>
      <c r="C22" s="822" t="s">
        <v>1509</v>
      </c>
      <c r="D22" s="822" t="s">
        <v>1510</v>
      </c>
      <c r="E22" s="822" t="s">
        <v>1511</v>
      </c>
      <c r="F22" s="831">
        <v>1</v>
      </c>
      <c r="G22" s="831">
        <v>0</v>
      </c>
      <c r="H22" s="827"/>
      <c r="I22" s="831"/>
      <c r="J22" s="831"/>
      <c r="K22" s="827"/>
      <c r="L22" s="831">
        <v>1</v>
      </c>
      <c r="M22" s="832">
        <v>0</v>
      </c>
    </row>
    <row r="23" spans="1:13" ht="14.45" customHeight="1" x14ac:dyDescent="0.2">
      <c r="A23" s="821" t="s">
        <v>1372</v>
      </c>
      <c r="B23" s="822" t="s">
        <v>1303</v>
      </c>
      <c r="C23" s="822" t="s">
        <v>1306</v>
      </c>
      <c r="D23" s="822" t="s">
        <v>1307</v>
      </c>
      <c r="E23" s="822" t="s">
        <v>1305</v>
      </c>
      <c r="F23" s="831"/>
      <c r="G23" s="831"/>
      <c r="H23" s="827"/>
      <c r="I23" s="831">
        <v>1</v>
      </c>
      <c r="J23" s="831">
        <v>0</v>
      </c>
      <c r="K23" s="827"/>
      <c r="L23" s="831">
        <v>1</v>
      </c>
      <c r="M23" s="832">
        <v>0</v>
      </c>
    </row>
    <row r="24" spans="1:13" ht="14.45" customHeight="1" x14ac:dyDescent="0.2">
      <c r="A24" s="821" t="s">
        <v>1372</v>
      </c>
      <c r="B24" s="822" t="s">
        <v>2135</v>
      </c>
      <c r="C24" s="822" t="s">
        <v>1394</v>
      </c>
      <c r="D24" s="822" t="s">
        <v>1395</v>
      </c>
      <c r="E24" s="822" t="s">
        <v>1396</v>
      </c>
      <c r="F24" s="831"/>
      <c r="G24" s="831"/>
      <c r="H24" s="827">
        <v>0</v>
      </c>
      <c r="I24" s="831">
        <v>1</v>
      </c>
      <c r="J24" s="831">
        <v>33.549999999999997</v>
      </c>
      <c r="K24" s="827">
        <v>1</v>
      </c>
      <c r="L24" s="831">
        <v>1</v>
      </c>
      <c r="M24" s="832">
        <v>33.549999999999997</v>
      </c>
    </row>
    <row r="25" spans="1:13" ht="14.45" customHeight="1" x14ac:dyDescent="0.2">
      <c r="A25" s="821" t="s">
        <v>1373</v>
      </c>
      <c r="B25" s="822" t="s">
        <v>1152</v>
      </c>
      <c r="C25" s="822" t="s">
        <v>1159</v>
      </c>
      <c r="D25" s="822" t="s">
        <v>717</v>
      </c>
      <c r="E25" s="822" t="s">
        <v>1160</v>
      </c>
      <c r="F25" s="831"/>
      <c r="G25" s="831"/>
      <c r="H25" s="827">
        <v>0</v>
      </c>
      <c r="I25" s="831">
        <v>4</v>
      </c>
      <c r="J25" s="831">
        <v>2945.32</v>
      </c>
      <c r="K25" s="827">
        <v>1</v>
      </c>
      <c r="L25" s="831">
        <v>4</v>
      </c>
      <c r="M25" s="832">
        <v>2945.32</v>
      </c>
    </row>
    <row r="26" spans="1:13" ht="14.45" customHeight="1" x14ac:dyDescent="0.2">
      <c r="A26" s="821" t="s">
        <v>1373</v>
      </c>
      <c r="B26" s="822" t="s">
        <v>1275</v>
      </c>
      <c r="C26" s="822" t="s">
        <v>1277</v>
      </c>
      <c r="D26" s="822" t="s">
        <v>830</v>
      </c>
      <c r="E26" s="822" t="s">
        <v>831</v>
      </c>
      <c r="F26" s="831"/>
      <c r="G26" s="831"/>
      <c r="H26" s="827"/>
      <c r="I26" s="831">
        <v>2</v>
      </c>
      <c r="J26" s="831">
        <v>0</v>
      </c>
      <c r="K26" s="827"/>
      <c r="L26" s="831">
        <v>2</v>
      </c>
      <c r="M26" s="832">
        <v>0</v>
      </c>
    </row>
    <row r="27" spans="1:13" ht="14.45" customHeight="1" x14ac:dyDescent="0.2">
      <c r="A27" s="821" t="s">
        <v>1373</v>
      </c>
      <c r="B27" s="822" t="s">
        <v>2136</v>
      </c>
      <c r="C27" s="822" t="s">
        <v>1658</v>
      </c>
      <c r="D27" s="822" t="s">
        <v>1659</v>
      </c>
      <c r="E27" s="822" t="s">
        <v>1660</v>
      </c>
      <c r="F27" s="831"/>
      <c r="G27" s="831"/>
      <c r="H27" s="827">
        <v>0</v>
      </c>
      <c r="I27" s="831">
        <v>1</v>
      </c>
      <c r="J27" s="831">
        <v>63.75</v>
      </c>
      <c r="K27" s="827">
        <v>1</v>
      </c>
      <c r="L27" s="831">
        <v>1</v>
      </c>
      <c r="M27" s="832">
        <v>63.75</v>
      </c>
    </row>
    <row r="28" spans="1:13" ht="14.45" customHeight="1" x14ac:dyDescent="0.2">
      <c r="A28" s="821" t="s">
        <v>1373</v>
      </c>
      <c r="B28" s="822" t="s">
        <v>2137</v>
      </c>
      <c r="C28" s="822" t="s">
        <v>1647</v>
      </c>
      <c r="D28" s="822" t="s">
        <v>1648</v>
      </c>
      <c r="E28" s="822" t="s">
        <v>1649</v>
      </c>
      <c r="F28" s="831">
        <v>1</v>
      </c>
      <c r="G28" s="831">
        <v>176.32</v>
      </c>
      <c r="H28" s="827">
        <v>1</v>
      </c>
      <c r="I28" s="831"/>
      <c r="J28" s="831"/>
      <c r="K28" s="827">
        <v>0</v>
      </c>
      <c r="L28" s="831">
        <v>1</v>
      </c>
      <c r="M28" s="832">
        <v>176.32</v>
      </c>
    </row>
    <row r="29" spans="1:13" ht="14.45" customHeight="1" x14ac:dyDescent="0.2">
      <c r="A29" s="821" t="s">
        <v>1374</v>
      </c>
      <c r="B29" s="822" t="s">
        <v>2138</v>
      </c>
      <c r="C29" s="822" t="s">
        <v>1688</v>
      </c>
      <c r="D29" s="822" t="s">
        <v>1689</v>
      </c>
      <c r="E29" s="822" t="s">
        <v>1690</v>
      </c>
      <c r="F29" s="831"/>
      <c r="G29" s="831"/>
      <c r="H29" s="827">
        <v>0</v>
      </c>
      <c r="I29" s="831">
        <v>1</v>
      </c>
      <c r="J29" s="831">
        <v>20.83</v>
      </c>
      <c r="K29" s="827">
        <v>1</v>
      </c>
      <c r="L29" s="831">
        <v>1</v>
      </c>
      <c r="M29" s="832">
        <v>20.83</v>
      </c>
    </row>
    <row r="30" spans="1:13" ht="14.45" customHeight="1" x14ac:dyDescent="0.2">
      <c r="A30" s="821" t="s">
        <v>1374</v>
      </c>
      <c r="B30" s="822" t="s">
        <v>2139</v>
      </c>
      <c r="C30" s="822" t="s">
        <v>1680</v>
      </c>
      <c r="D30" s="822" t="s">
        <v>1681</v>
      </c>
      <c r="E30" s="822" t="s">
        <v>1682</v>
      </c>
      <c r="F30" s="831"/>
      <c r="G30" s="831"/>
      <c r="H30" s="827">
        <v>0</v>
      </c>
      <c r="I30" s="831">
        <v>10</v>
      </c>
      <c r="J30" s="831">
        <v>6641</v>
      </c>
      <c r="K30" s="827">
        <v>1</v>
      </c>
      <c r="L30" s="831">
        <v>10</v>
      </c>
      <c r="M30" s="832">
        <v>6641</v>
      </c>
    </row>
    <row r="31" spans="1:13" ht="14.45" customHeight="1" x14ac:dyDescent="0.2">
      <c r="A31" s="821" t="s">
        <v>1374</v>
      </c>
      <c r="B31" s="822" t="s">
        <v>1152</v>
      </c>
      <c r="C31" s="822" t="s">
        <v>1159</v>
      </c>
      <c r="D31" s="822" t="s">
        <v>717</v>
      </c>
      <c r="E31" s="822" t="s">
        <v>1160</v>
      </c>
      <c r="F31" s="831"/>
      <c r="G31" s="831"/>
      <c r="H31" s="827">
        <v>0</v>
      </c>
      <c r="I31" s="831">
        <v>10</v>
      </c>
      <c r="J31" s="831">
        <v>7363.3000000000011</v>
      </c>
      <c r="K31" s="827">
        <v>1</v>
      </c>
      <c r="L31" s="831">
        <v>10</v>
      </c>
      <c r="M31" s="832">
        <v>7363.3000000000011</v>
      </c>
    </row>
    <row r="32" spans="1:13" ht="14.45" customHeight="1" x14ac:dyDescent="0.2">
      <c r="A32" s="821" t="s">
        <v>1374</v>
      </c>
      <c r="B32" s="822" t="s">
        <v>1152</v>
      </c>
      <c r="C32" s="822" t="s">
        <v>1163</v>
      </c>
      <c r="D32" s="822" t="s">
        <v>717</v>
      </c>
      <c r="E32" s="822" t="s">
        <v>1164</v>
      </c>
      <c r="F32" s="831"/>
      <c r="G32" s="831"/>
      <c r="H32" s="827">
        <v>0</v>
      </c>
      <c r="I32" s="831">
        <v>13</v>
      </c>
      <c r="J32" s="831">
        <v>6381.57</v>
      </c>
      <c r="K32" s="827">
        <v>1</v>
      </c>
      <c r="L32" s="831">
        <v>13</v>
      </c>
      <c r="M32" s="832">
        <v>6381.57</v>
      </c>
    </row>
    <row r="33" spans="1:13" ht="14.45" customHeight="1" x14ac:dyDescent="0.2">
      <c r="A33" s="821" t="s">
        <v>1374</v>
      </c>
      <c r="B33" s="822" t="s">
        <v>1228</v>
      </c>
      <c r="C33" s="822" t="s">
        <v>1530</v>
      </c>
      <c r="D33" s="822" t="s">
        <v>934</v>
      </c>
      <c r="E33" s="822" t="s">
        <v>1531</v>
      </c>
      <c r="F33" s="831"/>
      <c r="G33" s="831"/>
      <c r="H33" s="827">
        <v>0</v>
      </c>
      <c r="I33" s="831">
        <v>1</v>
      </c>
      <c r="J33" s="831">
        <v>154.36000000000001</v>
      </c>
      <c r="K33" s="827">
        <v>1</v>
      </c>
      <c r="L33" s="831">
        <v>1</v>
      </c>
      <c r="M33" s="832">
        <v>154.36000000000001</v>
      </c>
    </row>
    <row r="34" spans="1:13" ht="14.45" customHeight="1" x14ac:dyDescent="0.2">
      <c r="A34" s="821" t="s">
        <v>1374</v>
      </c>
      <c r="B34" s="822" t="s">
        <v>2140</v>
      </c>
      <c r="C34" s="822" t="s">
        <v>1692</v>
      </c>
      <c r="D34" s="822" t="s">
        <v>1693</v>
      </c>
      <c r="E34" s="822" t="s">
        <v>1694</v>
      </c>
      <c r="F34" s="831"/>
      <c r="G34" s="831"/>
      <c r="H34" s="827">
        <v>0</v>
      </c>
      <c r="I34" s="831">
        <v>1</v>
      </c>
      <c r="J34" s="831">
        <v>386.73</v>
      </c>
      <c r="K34" s="827">
        <v>1</v>
      </c>
      <c r="L34" s="831">
        <v>1</v>
      </c>
      <c r="M34" s="832">
        <v>386.73</v>
      </c>
    </row>
    <row r="35" spans="1:13" ht="14.45" customHeight="1" x14ac:dyDescent="0.2">
      <c r="A35" s="821" t="s">
        <v>1374</v>
      </c>
      <c r="B35" s="822" t="s">
        <v>2140</v>
      </c>
      <c r="C35" s="822" t="s">
        <v>1695</v>
      </c>
      <c r="D35" s="822" t="s">
        <v>1693</v>
      </c>
      <c r="E35" s="822" t="s">
        <v>1696</v>
      </c>
      <c r="F35" s="831"/>
      <c r="G35" s="831"/>
      <c r="H35" s="827">
        <v>0</v>
      </c>
      <c r="I35" s="831">
        <v>1</v>
      </c>
      <c r="J35" s="831">
        <v>773.45</v>
      </c>
      <c r="K35" s="827">
        <v>1</v>
      </c>
      <c r="L35" s="831">
        <v>1</v>
      </c>
      <c r="M35" s="832">
        <v>773.45</v>
      </c>
    </row>
    <row r="36" spans="1:13" ht="14.45" customHeight="1" x14ac:dyDescent="0.2">
      <c r="A36" s="821" t="s">
        <v>1374</v>
      </c>
      <c r="B36" s="822" t="s">
        <v>1265</v>
      </c>
      <c r="C36" s="822" t="s">
        <v>1671</v>
      </c>
      <c r="D36" s="822" t="s">
        <v>617</v>
      </c>
      <c r="E36" s="822" t="s">
        <v>614</v>
      </c>
      <c r="F36" s="831"/>
      <c r="G36" s="831"/>
      <c r="H36" s="827">
        <v>0</v>
      </c>
      <c r="I36" s="831">
        <v>1</v>
      </c>
      <c r="J36" s="831">
        <v>72.55</v>
      </c>
      <c r="K36" s="827">
        <v>1</v>
      </c>
      <c r="L36" s="831">
        <v>1</v>
      </c>
      <c r="M36" s="832">
        <v>72.55</v>
      </c>
    </row>
    <row r="37" spans="1:13" ht="14.45" customHeight="1" x14ac:dyDescent="0.2">
      <c r="A37" s="821" t="s">
        <v>1374</v>
      </c>
      <c r="B37" s="822" t="s">
        <v>1275</v>
      </c>
      <c r="C37" s="822" t="s">
        <v>1277</v>
      </c>
      <c r="D37" s="822" t="s">
        <v>830</v>
      </c>
      <c r="E37" s="822" t="s">
        <v>831</v>
      </c>
      <c r="F37" s="831"/>
      <c r="G37" s="831"/>
      <c r="H37" s="827"/>
      <c r="I37" s="831">
        <v>23</v>
      </c>
      <c r="J37" s="831">
        <v>0</v>
      </c>
      <c r="K37" s="827"/>
      <c r="L37" s="831">
        <v>23</v>
      </c>
      <c r="M37" s="832">
        <v>0</v>
      </c>
    </row>
    <row r="38" spans="1:13" ht="14.45" customHeight="1" x14ac:dyDescent="0.2">
      <c r="A38" s="821" t="s">
        <v>1374</v>
      </c>
      <c r="B38" s="822" t="s">
        <v>1292</v>
      </c>
      <c r="C38" s="822" t="s">
        <v>1295</v>
      </c>
      <c r="D38" s="822" t="s">
        <v>917</v>
      </c>
      <c r="E38" s="822" t="s">
        <v>1296</v>
      </c>
      <c r="F38" s="831"/>
      <c r="G38" s="831"/>
      <c r="H38" s="827"/>
      <c r="I38" s="831">
        <v>3</v>
      </c>
      <c r="J38" s="831">
        <v>0</v>
      </c>
      <c r="K38" s="827"/>
      <c r="L38" s="831">
        <v>3</v>
      </c>
      <c r="M38" s="832">
        <v>0</v>
      </c>
    </row>
    <row r="39" spans="1:13" ht="14.45" customHeight="1" x14ac:dyDescent="0.2">
      <c r="A39" s="821" t="s">
        <v>1375</v>
      </c>
      <c r="B39" s="822" t="s">
        <v>1152</v>
      </c>
      <c r="C39" s="822" t="s">
        <v>1163</v>
      </c>
      <c r="D39" s="822" t="s">
        <v>717</v>
      </c>
      <c r="E39" s="822" t="s">
        <v>1164</v>
      </c>
      <c r="F39" s="831"/>
      <c r="G39" s="831"/>
      <c r="H39" s="827">
        <v>0</v>
      </c>
      <c r="I39" s="831">
        <v>2</v>
      </c>
      <c r="J39" s="831">
        <v>981.78</v>
      </c>
      <c r="K39" s="827">
        <v>1</v>
      </c>
      <c r="L39" s="831">
        <v>2</v>
      </c>
      <c r="M39" s="832">
        <v>981.78</v>
      </c>
    </row>
    <row r="40" spans="1:13" ht="14.45" customHeight="1" x14ac:dyDescent="0.2">
      <c r="A40" s="821" t="s">
        <v>1376</v>
      </c>
      <c r="B40" s="822" t="s">
        <v>2139</v>
      </c>
      <c r="C40" s="822" t="s">
        <v>1680</v>
      </c>
      <c r="D40" s="822" t="s">
        <v>1681</v>
      </c>
      <c r="E40" s="822" t="s">
        <v>1682</v>
      </c>
      <c r="F40" s="831"/>
      <c r="G40" s="831"/>
      <c r="H40" s="827">
        <v>0</v>
      </c>
      <c r="I40" s="831">
        <v>2</v>
      </c>
      <c r="J40" s="831">
        <v>1328.2</v>
      </c>
      <c r="K40" s="827">
        <v>1</v>
      </c>
      <c r="L40" s="831">
        <v>2</v>
      </c>
      <c r="M40" s="832">
        <v>1328.2</v>
      </c>
    </row>
    <row r="41" spans="1:13" ht="14.45" customHeight="1" x14ac:dyDescent="0.2">
      <c r="A41" s="821" t="s">
        <v>1376</v>
      </c>
      <c r="B41" s="822" t="s">
        <v>1152</v>
      </c>
      <c r="C41" s="822" t="s">
        <v>1155</v>
      </c>
      <c r="D41" s="822" t="s">
        <v>722</v>
      </c>
      <c r="E41" s="822" t="s">
        <v>1156</v>
      </c>
      <c r="F41" s="831"/>
      <c r="G41" s="831"/>
      <c r="H41" s="827">
        <v>0</v>
      </c>
      <c r="I41" s="831">
        <v>1</v>
      </c>
      <c r="J41" s="831">
        <v>1385.62</v>
      </c>
      <c r="K41" s="827">
        <v>1</v>
      </c>
      <c r="L41" s="831">
        <v>1</v>
      </c>
      <c r="M41" s="832">
        <v>1385.62</v>
      </c>
    </row>
    <row r="42" spans="1:13" ht="14.45" customHeight="1" x14ac:dyDescent="0.2">
      <c r="A42" s="821" t="s">
        <v>1376</v>
      </c>
      <c r="B42" s="822" t="s">
        <v>1152</v>
      </c>
      <c r="C42" s="822" t="s">
        <v>1324</v>
      </c>
      <c r="D42" s="822" t="s">
        <v>717</v>
      </c>
      <c r="E42" s="822" t="s">
        <v>1325</v>
      </c>
      <c r="F42" s="831"/>
      <c r="G42" s="831"/>
      <c r="H42" s="827">
        <v>0</v>
      </c>
      <c r="I42" s="831">
        <v>1</v>
      </c>
      <c r="J42" s="831">
        <v>368.16</v>
      </c>
      <c r="K42" s="827">
        <v>1</v>
      </c>
      <c r="L42" s="831">
        <v>1</v>
      </c>
      <c r="M42" s="832">
        <v>368.16</v>
      </c>
    </row>
    <row r="43" spans="1:13" ht="14.45" customHeight="1" x14ac:dyDescent="0.2">
      <c r="A43" s="821" t="s">
        <v>1376</v>
      </c>
      <c r="B43" s="822" t="s">
        <v>1152</v>
      </c>
      <c r="C43" s="822" t="s">
        <v>1159</v>
      </c>
      <c r="D43" s="822" t="s">
        <v>717</v>
      </c>
      <c r="E43" s="822" t="s">
        <v>1160</v>
      </c>
      <c r="F43" s="831"/>
      <c r="G43" s="831"/>
      <c r="H43" s="827">
        <v>0</v>
      </c>
      <c r="I43" s="831">
        <v>39</v>
      </c>
      <c r="J43" s="831">
        <v>28716.87</v>
      </c>
      <c r="K43" s="827">
        <v>1</v>
      </c>
      <c r="L43" s="831">
        <v>39</v>
      </c>
      <c r="M43" s="832">
        <v>28716.87</v>
      </c>
    </row>
    <row r="44" spans="1:13" ht="14.45" customHeight="1" x14ac:dyDescent="0.2">
      <c r="A44" s="821" t="s">
        <v>1376</v>
      </c>
      <c r="B44" s="822" t="s">
        <v>1152</v>
      </c>
      <c r="C44" s="822" t="s">
        <v>1163</v>
      </c>
      <c r="D44" s="822" t="s">
        <v>717</v>
      </c>
      <c r="E44" s="822" t="s">
        <v>1164</v>
      </c>
      <c r="F44" s="831"/>
      <c r="G44" s="831"/>
      <c r="H44" s="827">
        <v>0</v>
      </c>
      <c r="I44" s="831">
        <v>20</v>
      </c>
      <c r="J44" s="831">
        <v>9817.7999999999993</v>
      </c>
      <c r="K44" s="827">
        <v>1</v>
      </c>
      <c r="L44" s="831">
        <v>20</v>
      </c>
      <c r="M44" s="832">
        <v>9817.7999999999993</v>
      </c>
    </row>
    <row r="45" spans="1:13" ht="14.45" customHeight="1" x14ac:dyDescent="0.2">
      <c r="A45" s="821" t="s">
        <v>1376</v>
      </c>
      <c r="B45" s="822" t="s">
        <v>1152</v>
      </c>
      <c r="C45" s="822" t="s">
        <v>1473</v>
      </c>
      <c r="D45" s="822" t="s">
        <v>722</v>
      </c>
      <c r="E45" s="822" t="s">
        <v>1474</v>
      </c>
      <c r="F45" s="831"/>
      <c r="G45" s="831"/>
      <c r="H45" s="827">
        <v>0</v>
      </c>
      <c r="I45" s="831">
        <v>2</v>
      </c>
      <c r="J45" s="831">
        <v>3694.98</v>
      </c>
      <c r="K45" s="827">
        <v>1</v>
      </c>
      <c r="L45" s="831">
        <v>2</v>
      </c>
      <c r="M45" s="832">
        <v>3694.98</v>
      </c>
    </row>
    <row r="46" spans="1:13" ht="14.45" customHeight="1" x14ac:dyDescent="0.2">
      <c r="A46" s="821" t="s">
        <v>1376</v>
      </c>
      <c r="B46" s="822" t="s">
        <v>1152</v>
      </c>
      <c r="C46" s="822" t="s">
        <v>1161</v>
      </c>
      <c r="D46" s="822" t="s">
        <v>717</v>
      </c>
      <c r="E46" s="822" t="s">
        <v>1162</v>
      </c>
      <c r="F46" s="831"/>
      <c r="G46" s="831"/>
      <c r="H46" s="827">
        <v>0</v>
      </c>
      <c r="I46" s="831">
        <v>6</v>
      </c>
      <c r="J46" s="831">
        <v>6928.08</v>
      </c>
      <c r="K46" s="827">
        <v>1</v>
      </c>
      <c r="L46" s="831">
        <v>6</v>
      </c>
      <c r="M46" s="832">
        <v>6928.08</v>
      </c>
    </row>
    <row r="47" spans="1:13" ht="14.45" customHeight="1" x14ac:dyDescent="0.2">
      <c r="A47" s="821" t="s">
        <v>1376</v>
      </c>
      <c r="B47" s="822" t="s">
        <v>1152</v>
      </c>
      <c r="C47" s="822" t="s">
        <v>1157</v>
      </c>
      <c r="D47" s="822" t="s">
        <v>717</v>
      </c>
      <c r="E47" s="822" t="s">
        <v>1158</v>
      </c>
      <c r="F47" s="831"/>
      <c r="G47" s="831"/>
      <c r="H47" s="827">
        <v>0</v>
      </c>
      <c r="I47" s="831">
        <v>20</v>
      </c>
      <c r="J47" s="831">
        <v>18474.8</v>
      </c>
      <c r="K47" s="827">
        <v>1</v>
      </c>
      <c r="L47" s="831">
        <v>20</v>
      </c>
      <c r="M47" s="832">
        <v>18474.8</v>
      </c>
    </row>
    <row r="48" spans="1:13" ht="14.45" customHeight="1" x14ac:dyDescent="0.2">
      <c r="A48" s="821" t="s">
        <v>1376</v>
      </c>
      <c r="B48" s="822" t="s">
        <v>2141</v>
      </c>
      <c r="C48" s="822" t="s">
        <v>1750</v>
      </c>
      <c r="D48" s="822" t="s">
        <v>1751</v>
      </c>
      <c r="E48" s="822" t="s">
        <v>1752</v>
      </c>
      <c r="F48" s="831">
        <v>1</v>
      </c>
      <c r="G48" s="831">
        <v>160.1</v>
      </c>
      <c r="H48" s="827">
        <v>1</v>
      </c>
      <c r="I48" s="831"/>
      <c r="J48" s="831"/>
      <c r="K48" s="827">
        <v>0</v>
      </c>
      <c r="L48" s="831">
        <v>1</v>
      </c>
      <c r="M48" s="832">
        <v>160.1</v>
      </c>
    </row>
    <row r="49" spans="1:13" ht="14.45" customHeight="1" x14ac:dyDescent="0.2">
      <c r="A49" s="821" t="s">
        <v>1376</v>
      </c>
      <c r="B49" s="822" t="s">
        <v>2142</v>
      </c>
      <c r="C49" s="822" t="s">
        <v>1731</v>
      </c>
      <c r="D49" s="822" t="s">
        <v>1732</v>
      </c>
      <c r="E49" s="822" t="s">
        <v>1733</v>
      </c>
      <c r="F49" s="831"/>
      <c r="G49" s="831"/>
      <c r="H49" s="827">
        <v>0</v>
      </c>
      <c r="I49" s="831">
        <v>1</v>
      </c>
      <c r="J49" s="831">
        <v>32.99</v>
      </c>
      <c r="K49" s="827">
        <v>1</v>
      </c>
      <c r="L49" s="831">
        <v>1</v>
      </c>
      <c r="M49" s="832">
        <v>32.99</v>
      </c>
    </row>
    <row r="50" spans="1:13" ht="14.45" customHeight="1" x14ac:dyDescent="0.2">
      <c r="A50" s="821" t="s">
        <v>1376</v>
      </c>
      <c r="B50" s="822" t="s">
        <v>1228</v>
      </c>
      <c r="C50" s="822" t="s">
        <v>1530</v>
      </c>
      <c r="D50" s="822" t="s">
        <v>934</v>
      </c>
      <c r="E50" s="822" t="s">
        <v>1531</v>
      </c>
      <c r="F50" s="831"/>
      <c r="G50" s="831"/>
      <c r="H50" s="827">
        <v>0</v>
      </c>
      <c r="I50" s="831">
        <v>7</v>
      </c>
      <c r="J50" s="831">
        <v>1080.52</v>
      </c>
      <c r="K50" s="827">
        <v>1</v>
      </c>
      <c r="L50" s="831">
        <v>7</v>
      </c>
      <c r="M50" s="832">
        <v>1080.52</v>
      </c>
    </row>
    <row r="51" spans="1:13" ht="14.45" customHeight="1" x14ac:dyDescent="0.2">
      <c r="A51" s="821" t="s">
        <v>1376</v>
      </c>
      <c r="B51" s="822" t="s">
        <v>1250</v>
      </c>
      <c r="C51" s="822" t="s">
        <v>1257</v>
      </c>
      <c r="D51" s="822" t="s">
        <v>1255</v>
      </c>
      <c r="E51" s="822" t="s">
        <v>1258</v>
      </c>
      <c r="F51" s="831"/>
      <c r="G51" s="831"/>
      <c r="H51" s="827"/>
      <c r="I51" s="831">
        <v>1</v>
      </c>
      <c r="J51" s="831">
        <v>0</v>
      </c>
      <c r="K51" s="827"/>
      <c r="L51" s="831">
        <v>1</v>
      </c>
      <c r="M51" s="832">
        <v>0</v>
      </c>
    </row>
    <row r="52" spans="1:13" ht="14.45" customHeight="1" x14ac:dyDescent="0.2">
      <c r="A52" s="821" t="s">
        <v>1376</v>
      </c>
      <c r="B52" s="822" t="s">
        <v>1275</v>
      </c>
      <c r="C52" s="822" t="s">
        <v>1277</v>
      </c>
      <c r="D52" s="822" t="s">
        <v>830</v>
      </c>
      <c r="E52" s="822" t="s">
        <v>831</v>
      </c>
      <c r="F52" s="831"/>
      <c r="G52" s="831"/>
      <c r="H52" s="827"/>
      <c r="I52" s="831">
        <v>82</v>
      </c>
      <c r="J52" s="831">
        <v>0</v>
      </c>
      <c r="K52" s="827"/>
      <c r="L52" s="831">
        <v>82</v>
      </c>
      <c r="M52" s="832">
        <v>0</v>
      </c>
    </row>
    <row r="53" spans="1:13" ht="14.45" customHeight="1" x14ac:dyDescent="0.2">
      <c r="A53" s="821" t="s">
        <v>1376</v>
      </c>
      <c r="B53" s="822" t="s">
        <v>1303</v>
      </c>
      <c r="C53" s="822" t="s">
        <v>1728</v>
      </c>
      <c r="D53" s="822" t="s">
        <v>1046</v>
      </c>
      <c r="E53" s="822" t="s">
        <v>1729</v>
      </c>
      <c r="F53" s="831">
        <v>1</v>
      </c>
      <c r="G53" s="831">
        <v>0</v>
      </c>
      <c r="H53" s="827"/>
      <c r="I53" s="831"/>
      <c r="J53" s="831"/>
      <c r="K53" s="827"/>
      <c r="L53" s="831">
        <v>1</v>
      </c>
      <c r="M53" s="832">
        <v>0</v>
      </c>
    </row>
    <row r="54" spans="1:13" ht="14.45" customHeight="1" x14ac:dyDescent="0.2">
      <c r="A54" s="821" t="s">
        <v>1376</v>
      </c>
      <c r="B54" s="822" t="s">
        <v>1303</v>
      </c>
      <c r="C54" s="822" t="s">
        <v>1306</v>
      </c>
      <c r="D54" s="822" t="s">
        <v>1307</v>
      </c>
      <c r="E54" s="822" t="s">
        <v>1305</v>
      </c>
      <c r="F54" s="831"/>
      <c r="G54" s="831"/>
      <c r="H54" s="827"/>
      <c r="I54" s="831">
        <v>1</v>
      </c>
      <c r="J54" s="831">
        <v>0</v>
      </c>
      <c r="K54" s="827"/>
      <c r="L54" s="831">
        <v>1</v>
      </c>
      <c r="M54" s="832">
        <v>0</v>
      </c>
    </row>
    <row r="55" spans="1:13" ht="14.45" customHeight="1" x14ac:dyDescent="0.2">
      <c r="A55" s="821" t="s">
        <v>1376</v>
      </c>
      <c r="B55" s="822" t="s">
        <v>2135</v>
      </c>
      <c r="C55" s="822" t="s">
        <v>1394</v>
      </c>
      <c r="D55" s="822" t="s">
        <v>1395</v>
      </c>
      <c r="E55" s="822" t="s">
        <v>1396</v>
      </c>
      <c r="F55" s="831"/>
      <c r="G55" s="831"/>
      <c r="H55" s="827">
        <v>0</v>
      </c>
      <c r="I55" s="831">
        <v>1</v>
      </c>
      <c r="J55" s="831">
        <v>33.549999999999997</v>
      </c>
      <c r="K55" s="827">
        <v>1</v>
      </c>
      <c r="L55" s="831">
        <v>1</v>
      </c>
      <c r="M55" s="832">
        <v>33.549999999999997</v>
      </c>
    </row>
    <row r="56" spans="1:13" ht="14.45" customHeight="1" x14ac:dyDescent="0.2">
      <c r="A56" s="821" t="s">
        <v>1376</v>
      </c>
      <c r="B56" s="822" t="s">
        <v>2135</v>
      </c>
      <c r="C56" s="822" t="s">
        <v>1770</v>
      </c>
      <c r="D56" s="822" t="s">
        <v>1395</v>
      </c>
      <c r="E56" s="822" t="s">
        <v>1771</v>
      </c>
      <c r="F56" s="831"/>
      <c r="G56" s="831"/>
      <c r="H56" s="827">
        <v>0</v>
      </c>
      <c r="I56" s="831">
        <v>1</v>
      </c>
      <c r="J56" s="831">
        <v>50.32</v>
      </c>
      <c r="K56" s="827">
        <v>1</v>
      </c>
      <c r="L56" s="831">
        <v>1</v>
      </c>
      <c r="M56" s="832">
        <v>50.32</v>
      </c>
    </row>
    <row r="57" spans="1:13" ht="14.45" customHeight="1" x14ac:dyDescent="0.2">
      <c r="A57" s="821" t="s">
        <v>1376</v>
      </c>
      <c r="B57" s="822" t="s">
        <v>2135</v>
      </c>
      <c r="C57" s="822" t="s">
        <v>1772</v>
      </c>
      <c r="D57" s="822" t="s">
        <v>1395</v>
      </c>
      <c r="E57" s="822" t="s">
        <v>1773</v>
      </c>
      <c r="F57" s="831"/>
      <c r="G57" s="831"/>
      <c r="H57" s="827">
        <v>0</v>
      </c>
      <c r="I57" s="831">
        <v>2</v>
      </c>
      <c r="J57" s="831">
        <v>301.88</v>
      </c>
      <c r="K57" s="827">
        <v>1</v>
      </c>
      <c r="L57" s="831">
        <v>2</v>
      </c>
      <c r="M57" s="832">
        <v>301.88</v>
      </c>
    </row>
    <row r="58" spans="1:13" ht="14.45" customHeight="1" x14ac:dyDescent="0.2">
      <c r="A58" s="821" t="s">
        <v>1377</v>
      </c>
      <c r="B58" s="822" t="s">
        <v>1152</v>
      </c>
      <c r="C58" s="822" t="s">
        <v>1163</v>
      </c>
      <c r="D58" s="822" t="s">
        <v>717</v>
      </c>
      <c r="E58" s="822" t="s">
        <v>1164</v>
      </c>
      <c r="F58" s="831"/>
      <c r="G58" s="831"/>
      <c r="H58" s="827">
        <v>0</v>
      </c>
      <c r="I58" s="831">
        <v>4</v>
      </c>
      <c r="J58" s="831">
        <v>1963.56</v>
      </c>
      <c r="K58" s="827">
        <v>1</v>
      </c>
      <c r="L58" s="831">
        <v>4</v>
      </c>
      <c r="M58" s="832">
        <v>1963.56</v>
      </c>
    </row>
    <row r="59" spans="1:13" ht="14.45" customHeight="1" x14ac:dyDescent="0.2">
      <c r="A59" s="821" t="s">
        <v>1377</v>
      </c>
      <c r="B59" s="822" t="s">
        <v>1275</v>
      </c>
      <c r="C59" s="822" t="s">
        <v>1277</v>
      </c>
      <c r="D59" s="822" t="s">
        <v>830</v>
      </c>
      <c r="E59" s="822" t="s">
        <v>831</v>
      </c>
      <c r="F59" s="831"/>
      <c r="G59" s="831"/>
      <c r="H59" s="827"/>
      <c r="I59" s="831">
        <v>2</v>
      </c>
      <c r="J59" s="831">
        <v>0</v>
      </c>
      <c r="K59" s="827"/>
      <c r="L59" s="831">
        <v>2</v>
      </c>
      <c r="M59" s="832">
        <v>0</v>
      </c>
    </row>
    <row r="60" spans="1:13" ht="14.45" customHeight="1" x14ac:dyDescent="0.2">
      <c r="A60" s="821" t="s">
        <v>1377</v>
      </c>
      <c r="B60" s="822" t="s">
        <v>2135</v>
      </c>
      <c r="C60" s="822" t="s">
        <v>1770</v>
      </c>
      <c r="D60" s="822" t="s">
        <v>1395</v>
      </c>
      <c r="E60" s="822" t="s">
        <v>1771</v>
      </c>
      <c r="F60" s="831"/>
      <c r="G60" s="831"/>
      <c r="H60" s="827">
        <v>0</v>
      </c>
      <c r="I60" s="831">
        <v>1</v>
      </c>
      <c r="J60" s="831">
        <v>50.32</v>
      </c>
      <c r="K60" s="827">
        <v>1</v>
      </c>
      <c r="L60" s="831">
        <v>1</v>
      </c>
      <c r="M60" s="832">
        <v>50.32</v>
      </c>
    </row>
    <row r="61" spans="1:13" ht="14.45" customHeight="1" x14ac:dyDescent="0.2">
      <c r="A61" s="821" t="s">
        <v>1378</v>
      </c>
      <c r="B61" s="822" t="s">
        <v>2139</v>
      </c>
      <c r="C61" s="822" t="s">
        <v>1680</v>
      </c>
      <c r="D61" s="822" t="s">
        <v>1681</v>
      </c>
      <c r="E61" s="822" t="s">
        <v>1682</v>
      </c>
      <c r="F61" s="831"/>
      <c r="G61" s="831"/>
      <c r="H61" s="827">
        <v>0</v>
      </c>
      <c r="I61" s="831">
        <v>20</v>
      </c>
      <c r="J61" s="831">
        <v>13282.000000000002</v>
      </c>
      <c r="K61" s="827">
        <v>1</v>
      </c>
      <c r="L61" s="831">
        <v>20</v>
      </c>
      <c r="M61" s="832">
        <v>13282.000000000002</v>
      </c>
    </row>
    <row r="62" spans="1:13" ht="14.45" customHeight="1" x14ac:dyDescent="0.2">
      <c r="A62" s="821" t="s">
        <v>1378</v>
      </c>
      <c r="B62" s="822" t="s">
        <v>2139</v>
      </c>
      <c r="C62" s="822" t="s">
        <v>1813</v>
      </c>
      <c r="D62" s="822" t="s">
        <v>1681</v>
      </c>
      <c r="E62" s="822" t="s">
        <v>1814</v>
      </c>
      <c r="F62" s="831"/>
      <c r="G62" s="831"/>
      <c r="H62" s="827">
        <v>0</v>
      </c>
      <c r="I62" s="831">
        <v>3</v>
      </c>
      <c r="J62" s="831">
        <v>2656.44</v>
      </c>
      <c r="K62" s="827">
        <v>1</v>
      </c>
      <c r="L62" s="831">
        <v>3</v>
      </c>
      <c r="M62" s="832">
        <v>2656.44</v>
      </c>
    </row>
    <row r="63" spans="1:13" ht="14.45" customHeight="1" x14ac:dyDescent="0.2">
      <c r="A63" s="821" t="s">
        <v>1378</v>
      </c>
      <c r="B63" s="822" t="s">
        <v>1152</v>
      </c>
      <c r="C63" s="822" t="s">
        <v>1159</v>
      </c>
      <c r="D63" s="822" t="s">
        <v>717</v>
      </c>
      <c r="E63" s="822" t="s">
        <v>1160</v>
      </c>
      <c r="F63" s="831"/>
      <c r="G63" s="831"/>
      <c r="H63" s="827">
        <v>0</v>
      </c>
      <c r="I63" s="831">
        <v>72</v>
      </c>
      <c r="J63" s="831">
        <v>53015.760000000009</v>
      </c>
      <c r="K63" s="827">
        <v>1</v>
      </c>
      <c r="L63" s="831">
        <v>72</v>
      </c>
      <c r="M63" s="832">
        <v>53015.760000000009</v>
      </c>
    </row>
    <row r="64" spans="1:13" ht="14.45" customHeight="1" x14ac:dyDescent="0.2">
      <c r="A64" s="821" t="s">
        <v>1378</v>
      </c>
      <c r="B64" s="822" t="s">
        <v>1152</v>
      </c>
      <c r="C64" s="822" t="s">
        <v>1163</v>
      </c>
      <c r="D64" s="822" t="s">
        <v>717</v>
      </c>
      <c r="E64" s="822" t="s">
        <v>1164</v>
      </c>
      <c r="F64" s="831"/>
      <c r="G64" s="831"/>
      <c r="H64" s="827">
        <v>0</v>
      </c>
      <c r="I64" s="831">
        <v>7</v>
      </c>
      <c r="J64" s="831">
        <v>3436.23</v>
      </c>
      <c r="K64" s="827">
        <v>1</v>
      </c>
      <c r="L64" s="831">
        <v>7</v>
      </c>
      <c r="M64" s="832">
        <v>3436.23</v>
      </c>
    </row>
    <row r="65" spans="1:13" ht="14.45" customHeight="1" x14ac:dyDescent="0.2">
      <c r="A65" s="821" t="s">
        <v>1378</v>
      </c>
      <c r="B65" s="822" t="s">
        <v>1152</v>
      </c>
      <c r="C65" s="822" t="s">
        <v>1153</v>
      </c>
      <c r="D65" s="822" t="s">
        <v>715</v>
      </c>
      <c r="E65" s="822" t="s">
        <v>1154</v>
      </c>
      <c r="F65" s="831"/>
      <c r="G65" s="831"/>
      <c r="H65" s="827">
        <v>0</v>
      </c>
      <c r="I65" s="831">
        <v>1</v>
      </c>
      <c r="J65" s="831">
        <v>5773.41</v>
      </c>
      <c r="K65" s="827">
        <v>1</v>
      </c>
      <c r="L65" s="831">
        <v>1</v>
      </c>
      <c r="M65" s="832">
        <v>5773.41</v>
      </c>
    </row>
    <row r="66" spans="1:13" ht="14.45" customHeight="1" x14ac:dyDescent="0.2">
      <c r="A66" s="821" t="s">
        <v>1378</v>
      </c>
      <c r="B66" s="822" t="s">
        <v>1152</v>
      </c>
      <c r="C66" s="822" t="s">
        <v>1157</v>
      </c>
      <c r="D66" s="822" t="s">
        <v>717</v>
      </c>
      <c r="E66" s="822" t="s">
        <v>1158</v>
      </c>
      <c r="F66" s="831"/>
      <c r="G66" s="831"/>
      <c r="H66" s="827">
        <v>0</v>
      </c>
      <c r="I66" s="831">
        <v>11</v>
      </c>
      <c r="J66" s="831">
        <v>10161.14</v>
      </c>
      <c r="K66" s="827">
        <v>1</v>
      </c>
      <c r="L66" s="831">
        <v>11</v>
      </c>
      <c r="M66" s="832">
        <v>10161.14</v>
      </c>
    </row>
    <row r="67" spans="1:13" ht="14.45" customHeight="1" x14ac:dyDescent="0.2">
      <c r="A67" s="821" t="s">
        <v>1378</v>
      </c>
      <c r="B67" s="822" t="s">
        <v>1152</v>
      </c>
      <c r="C67" s="822" t="s">
        <v>1822</v>
      </c>
      <c r="D67" s="822" t="s">
        <v>717</v>
      </c>
      <c r="E67" s="822" t="s">
        <v>1823</v>
      </c>
      <c r="F67" s="831">
        <v>1</v>
      </c>
      <c r="G67" s="831">
        <v>147.26</v>
      </c>
      <c r="H67" s="827">
        <v>1</v>
      </c>
      <c r="I67" s="831"/>
      <c r="J67" s="831"/>
      <c r="K67" s="827">
        <v>0</v>
      </c>
      <c r="L67" s="831">
        <v>1</v>
      </c>
      <c r="M67" s="832">
        <v>147.26</v>
      </c>
    </row>
    <row r="68" spans="1:13" ht="14.45" customHeight="1" x14ac:dyDescent="0.2">
      <c r="A68" s="821" t="s">
        <v>1378</v>
      </c>
      <c r="B68" s="822" t="s">
        <v>1181</v>
      </c>
      <c r="C68" s="822" t="s">
        <v>1334</v>
      </c>
      <c r="D68" s="822" t="s">
        <v>1183</v>
      </c>
      <c r="E68" s="822" t="s">
        <v>1335</v>
      </c>
      <c r="F68" s="831"/>
      <c r="G68" s="831"/>
      <c r="H68" s="827">
        <v>0</v>
      </c>
      <c r="I68" s="831">
        <v>1</v>
      </c>
      <c r="J68" s="831">
        <v>62.18</v>
      </c>
      <c r="K68" s="827">
        <v>1</v>
      </c>
      <c r="L68" s="831">
        <v>1</v>
      </c>
      <c r="M68" s="832">
        <v>62.18</v>
      </c>
    </row>
    <row r="69" spans="1:13" ht="14.45" customHeight="1" x14ac:dyDescent="0.2">
      <c r="A69" s="821" t="s">
        <v>1378</v>
      </c>
      <c r="B69" s="822" t="s">
        <v>1189</v>
      </c>
      <c r="C69" s="822" t="s">
        <v>1831</v>
      </c>
      <c r="D69" s="822" t="s">
        <v>1832</v>
      </c>
      <c r="E69" s="822" t="s">
        <v>1833</v>
      </c>
      <c r="F69" s="831"/>
      <c r="G69" s="831"/>
      <c r="H69" s="827">
        <v>0</v>
      </c>
      <c r="I69" s="831">
        <v>1</v>
      </c>
      <c r="J69" s="831">
        <v>103.4</v>
      </c>
      <c r="K69" s="827">
        <v>1</v>
      </c>
      <c r="L69" s="831">
        <v>1</v>
      </c>
      <c r="M69" s="832">
        <v>103.4</v>
      </c>
    </row>
    <row r="70" spans="1:13" ht="14.45" customHeight="1" x14ac:dyDescent="0.2">
      <c r="A70" s="821" t="s">
        <v>1378</v>
      </c>
      <c r="B70" s="822" t="s">
        <v>1189</v>
      </c>
      <c r="C70" s="822" t="s">
        <v>1834</v>
      </c>
      <c r="D70" s="822" t="s">
        <v>851</v>
      </c>
      <c r="E70" s="822" t="s">
        <v>1835</v>
      </c>
      <c r="F70" s="831">
        <v>1</v>
      </c>
      <c r="G70" s="831">
        <v>0</v>
      </c>
      <c r="H70" s="827"/>
      <c r="I70" s="831"/>
      <c r="J70" s="831"/>
      <c r="K70" s="827"/>
      <c r="L70" s="831">
        <v>1</v>
      </c>
      <c r="M70" s="832">
        <v>0</v>
      </c>
    </row>
    <row r="71" spans="1:13" ht="14.45" customHeight="1" x14ac:dyDescent="0.2">
      <c r="A71" s="821" t="s">
        <v>1378</v>
      </c>
      <c r="B71" s="822" t="s">
        <v>1228</v>
      </c>
      <c r="C71" s="822" t="s">
        <v>1530</v>
      </c>
      <c r="D71" s="822" t="s">
        <v>934</v>
      </c>
      <c r="E71" s="822" t="s">
        <v>1531</v>
      </c>
      <c r="F71" s="831"/>
      <c r="G71" s="831"/>
      <c r="H71" s="827">
        <v>0</v>
      </c>
      <c r="I71" s="831">
        <v>1</v>
      </c>
      <c r="J71" s="831">
        <v>154.36000000000001</v>
      </c>
      <c r="K71" s="827">
        <v>1</v>
      </c>
      <c r="L71" s="831">
        <v>1</v>
      </c>
      <c r="M71" s="832">
        <v>154.36000000000001</v>
      </c>
    </row>
    <row r="72" spans="1:13" ht="14.45" customHeight="1" x14ac:dyDescent="0.2">
      <c r="A72" s="821" t="s">
        <v>1378</v>
      </c>
      <c r="B72" s="822" t="s">
        <v>1228</v>
      </c>
      <c r="C72" s="822" t="s">
        <v>1856</v>
      </c>
      <c r="D72" s="822" t="s">
        <v>1857</v>
      </c>
      <c r="E72" s="822" t="s">
        <v>1858</v>
      </c>
      <c r="F72" s="831"/>
      <c r="G72" s="831"/>
      <c r="H72" s="827">
        <v>0</v>
      </c>
      <c r="I72" s="831">
        <v>2</v>
      </c>
      <c r="J72" s="831">
        <v>299.04000000000002</v>
      </c>
      <c r="K72" s="827">
        <v>1</v>
      </c>
      <c r="L72" s="831">
        <v>2</v>
      </c>
      <c r="M72" s="832">
        <v>299.04000000000002</v>
      </c>
    </row>
    <row r="73" spans="1:13" ht="14.45" customHeight="1" x14ac:dyDescent="0.2">
      <c r="A73" s="821" t="s">
        <v>1378</v>
      </c>
      <c r="B73" s="822" t="s">
        <v>1275</v>
      </c>
      <c r="C73" s="822" t="s">
        <v>1277</v>
      </c>
      <c r="D73" s="822" t="s">
        <v>830</v>
      </c>
      <c r="E73" s="822" t="s">
        <v>831</v>
      </c>
      <c r="F73" s="831"/>
      <c r="G73" s="831"/>
      <c r="H73" s="827"/>
      <c r="I73" s="831">
        <v>83</v>
      </c>
      <c r="J73" s="831">
        <v>0</v>
      </c>
      <c r="K73" s="827"/>
      <c r="L73" s="831">
        <v>83</v>
      </c>
      <c r="M73" s="832">
        <v>0</v>
      </c>
    </row>
    <row r="74" spans="1:13" ht="14.45" customHeight="1" x14ac:dyDescent="0.2">
      <c r="A74" s="821" t="s">
        <v>1378</v>
      </c>
      <c r="B74" s="822" t="s">
        <v>2135</v>
      </c>
      <c r="C74" s="822" t="s">
        <v>1854</v>
      </c>
      <c r="D74" s="822" t="s">
        <v>1395</v>
      </c>
      <c r="E74" s="822" t="s">
        <v>1855</v>
      </c>
      <c r="F74" s="831">
        <v>1</v>
      </c>
      <c r="G74" s="831">
        <v>16.77</v>
      </c>
      <c r="H74" s="827">
        <v>1</v>
      </c>
      <c r="I74" s="831"/>
      <c r="J74" s="831"/>
      <c r="K74" s="827">
        <v>0</v>
      </c>
      <c r="L74" s="831">
        <v>1</v>
      </c>
      <c r="M74" s="832">
        <v>16.77</v>
      </c>
    </row>
    <row r="75" spans="1:13" ht="14.45" customHeight="1" x14ac:dyDescent="0.2">
      <c r="A75" s="821" t="s">
        <v>1378</v>
      </c>
      <c r="B75" s="822" t="s">
        <v>2135</v>
      </c>
      <c r="C75" s="822" t="s">
        <v>1394</v>
      </c>
      <c r="D75" s="822" t="s">
        <v>1395</v>
      </c>
      <c r="E75" s="822" t="s">
        <v>1396</v>
      </c>
      <c r="F75" s="831"/>
      <c r="G75" s="831"/>
      <c r="H75" s="827">
        <v>0</v>
      </c>
      <c r="I75" s="831">
        <v>3</v>
      </c>
      <c r="J75" s="831">
        <v>100.64999999999999</v>
      </c>
      <c r="K75" s="827">
        <v>1</v>
      </c>
      <c r="L75" s="831">
        <v>3</v>
      </c>
      <c r="M75" s="832">
        <v>100.64999999999999</v>
      </c>
    </row>
    <row r="76" spans="1:13" ht="14.45" customHeight="1" x14ac:dyDescent="0.2">
      <c r="A76" s="821" t="s">
        <v>1378</v>
      </c>
      <c r="B76" s="822" t="s">
        <v>2135</v>
      </c>
      <c r="C76" s="822" t="s">
        <v>1770</v>
      </c>
      <c r="D76" s="822" t="s">
        <v>1395</v>
      </c>
      <c r="E76" s="822" t="s">
        <v>1771</v>
      </c>
      <c r="F76" s="831"/>
      <c r="G76" s="831"/>
      <c r="H76" s="827">
        <v>0</v>
      </c>
      <c r="I76" s="831">
        <v>3</v>
      </c>
      <c r="J76" s="831">
        <v>150.96</v>
      </c>
      <c r="K76" s="827">
        <v>1</v>
      </c>
      <c r="L76" s="831">
        <v>3</v>
      </c>
      <c r="M76" s="832">
        <v>150.96</v>
      </c>
    </row>
    <row r="77" spans="1:13" ht="14.45" customHeight="1" x14ac:dyDescent="0.2">
      <c r="A77" s="821" t="s">
        <v>1378</v>
      </c>
      <c r="B77" s="822" t="s">
        <v>2135</v>
      </c>
      <c r="C77" s="822" t="s">
        <v>1772</v>
      </c>
      <c r="D77" s="822" t="s">
        <v>1395</v>
      </c>
      <c r="E77" s="822" t="s">
        <v>1773</v>
      </c>
      <c r="F77" s="831"/>
      <c r="G77" s="831"/>
      <c r="H77" s="827">
        <v>0</v>
      </c>
      <c r="I77" s="831">
        <v>1</v>
      </c>
      <c r="J77" s="831">
        <v>150.94</v>
      </c>
      <c r="K77" s="827">
        <v>1</v>
      </c>
      <c r="L77" s="831">
        <v>1</v>
      </c>
      <c r="M77" s="832">
        <v>150.94</v>
      </c>
    </row>
    <row r="78" spans="1:13" ht="14.45" customHeight="1" x14ac:dyDescent="0.2">
      <c r="A78" s="821" t="s">
        <v>1379</v>
      </c>
      <c r="B78" s="822" t="s">
        <v>2139</v>
      </c>
      <c r="C78" s="822" t="s">
        <v>1680</v>
      </c>
      <c r="D78" s="822" t="s">
        <v>1681</v>
      </c>
      <c r="E78" s="822" t="s">
        <v>1682</v>
      </c>
      <c r="F78" s="831"/>
      <c r="G78" s="831"/>
      <c r="H78" s="827">
        <v>0</v>
      </c>
      <c r="I78" s="831">
        <v>1</v>
      </c>
      <c r="J78" s="831">
        <v>664.1</v>
      </c>
      <c r="K78" s="827">
        <v>1</v>
      </c>
      <c r="L78" s="831">
        <v>1</v>
      </c>
      <c r="M78" s="832">
        <v>664.1</v>
      </c>
    </row>
    <row r="79" spans="1:13" ht="14.45" customHeight="1" x14ac:dyDescent="0.2">
      <c r="A79" s="821" t="s">
        <v>1379</v>
      </c>
      <c r="B79" s="822" t="s">
        <v>2139</v>
      </c>
      <c r="C79" s="822" t="s">
        <v>1813</v>
      </c>
      <c r="D79" s="822" t="s">
        <v>1681</v>
      </c>
      <c r="E79" s="822" t="s">
        <v>1814</v>
      </c>
      <c r="F79" s="831"/>
      <c r="G79" s="831"/>
      <c r="H79" s="827">
        <v>0</v>
      </c>
      <c r="I79" s="831">
        <v>3</v>
      </c>
      <c r="J79" s="831">
        <v>2656.44</v>
      </c>
      <c r="K79" s="827">
        <v>1</v>
      </c>
      <c r="L79" s="831">
        <v>3</v>
      </c>
      <c r="M79" s="832">
        <v>2656.44</v>
      </c>
    </row>
    <row r="80" spans="1:13" ht="14.45" customHeight="1" x14ac:dyDescent="0.2">
      <c r="A80" s="821" t="s">
        <v>1379</v>
      </c>
      <c r="B80" s="822" t="s">
        <v>1152</v>
      </c>
      <c r="C80" s="822" t="s">
        <v>1159</v>
      </c>
      <c r="D80" s="822" t="s">
        <v>717</v>
      </c>
      <c r="E80" s="822" t="s">
        <v>1160</v>
      </c>
      <c r="F80" s="831"/>
      <c r="G80" s="831"/>
      <c r="H80" s="827">
        <v>0</v>
      </c>
      <c r="I80" s="831">
        <v>56</v>
      </c>
      <c r="J80" s="831">
        <v>41234.480000000003</v>
      </c>
      <c r="K80" s="827">
        <v>1</v>
      </c>
      <c r="L80" s="831">
        <v>56</v>
      </c>
      <c r="M80" s="832">
        <v>41234.480000000003</v>
      </c>
    </row>
    <row r="81" spans="1:13" ht="14.45" customHeight="1" x14ac:dyDescent="0.2">
      <c r="A81" s="821" t="s">
        <v>1379</v>
      </c>
      <c r="B81" s="822" t="s">
        <v>1152</v>
      </c>
      <c r="C81" s="822" t="s">
        <v>1163</v>
      </c>
      <c r="D81" s="822" t="s">
        <v>717</v>
      </c>
      <c r="E81" s="822" t="s">
        <v>1164</v>
      </c>
      <c r="F81" s="831"/>
      <c r="G81" s="831"/>
      <c r="H81" s="827">
        <v>0</v>
      </c>
      <c r="I81" s="831">
        <v>19</v>
      </c>
      <c r="J81" s="831">
        <v>9326.91</v>
      </c>
      <c r="K81" s="827">
        <v>1</v>
      </c>
      <c r="L81" s="831">
        <v>19</v>
      </c>
      <c r="M81" s="832">
        <v>9326.91</v>
      </c>
    </row>
    <row r="82" spans="1:13" ht="14.45" customHeight="1" x14ac:dyDescent="0.2">
      <c r="A82" s="821" t="s">
        <v>1379</v>
      </c>
      <c r="B82" s="822" t="s">
        <v>1152</v>
      </c>
      <c r="C82" s="822" t="s">
        <v>1161</v>
      </c>
      <c r="D82" s="822" t="s">
        <v>717</v>
      </c>
      <c r="E82" s="822" t="s">
        <v>1162</v>
      </c>
      <c r="F82" s="831"/>
      <c r="G82" s="831"/>
      <c r="H82" s="827">
        <v>0</v>
      </c>
      <c r="I82" s="831">
        <v>15</v>
      </c>
      <c r="J82" s="831">
        <v>17320.2</v>
      </c>
      <c r="K82" s="827">
        <v>1</v>
      </c>
      <c r="L82" s="831">
        <v>15</v>
      </c>
      <c r="M82" s="832">
        <v>17320.2</v>
      </c>
    </row>
    <row r="83" spans="1:13" ht="14.45" customHeight="1" x14ac:dyDescent="0.2">
      <c r="A83" s="821" t="s">
        <v>1379</v>
      </c>
      <c r="B83" s="822" t="s">
        <v>1152</v>
      </c>
      <c r="C83" s="822" t="s">
        <v>1157</v>
      </c>
      <c r="D83" s="822" t="s">
        <v>717</v>
      </c>
      <c r="E83" s="822" t="s">
        <v>1158</v>
      </c>
      <c r="F83" s="831"/>
      <c r="G83" s="831"/>
      <c r="H83" s="827">
        <v>0</v>
      </c>
      <c r="I83" s="831">
        <v>17</v>
      </c>
      <c r="J83" s="831">
        <v>15703.580000000002</v>
      </c>
      <c r="K83" s="827">
        <v>1</v>
      </c>
      <c r="L83" s="831">
        <v>17</v>
      </c>
      <c r="M83" s="832">
        <v>15703.580000000002</v>
      </c>
    </row>
    <row r="84" spans="1:13" ht="14.45" customHeight="1" x14ac:dyDescent="0.2">
      <c r="A84" s="821" t="s">
        <v>1379</v>
      </c>
      <c r="B84" s="822" t="s">
        <v>1228</v>
      </c>
      <c r="C84" s="822" t="s">
        <v>1530</v>
      </c>
      <c r="D84" s="822" t="s">
        <v>934</v>
      </c>
      <c r="E84" s="822" t="s">
        <v>1531</v>
      </c>
      <c r="F84" s="831"/>
      <c r="G84" s="831"/>
      <c r="H84" s="827">
        <v>0</v>
      </c>
      <c r="I84" s="831">
        <v>3</v>
      </c>
      <c r="J84" s="831">
        <v>463.08000000000004</v>
      </c>
      <c r="K84" s="827">
        <v>1</v>
      </c>
      <c r="L84" s="831">
        <v>3</v>
      </c>
      <c r="M84" s="832">
        <v>463.08000000000004</v>
      </c>
    </row>
    <row r="85" spans="1:13" ht="14.45" customHeight="1" x14ac:dyDescent="0.2">
      <c r="A85" s="821" t="s">
        <v>1379</v>
      </c>
      <c r="B85" s="822" t="s">
        <v>1275</v>
      </c>
      <c r="C85" s="822" t="s">
        <v>1277</v>
      </c>
      <c r="D85" s="822" t="s">
        <v>830</v>
      </c>
      <c r="E85" s="822" t="s">
        <v>831</v>
      </c>
      <c r="F85" s="831"/>
      <c r="G85" s="831"/>
      <c r="H85" s="827"/>
      <c r="I85" s="831">
        <v>115</v>
      </c>
      <c r="J85" s="831">
        <v>0</v>
      </c>
      <c r="K85" s="827"/>
      <c r="L85" s="831">
        <v>115</v>
      </c>
      <c r="M85" s="832">
        <v>0</v>
      </c>
    </row>
    <row r="86" spans="1:13" ht="14.45" customHeight="1" x14ac:dyDescent="0.2">
      <c r="A86" s="821" t="s">
        <v>1379</v>
      </c>
      <c r="B86" s="822" t="s">
        <v>2135</v>
      </c>
      <c r="C86" s="822" t="s">
        <v>1770</v>
      </c>
      <c r="D86" s="822" t="s">
        <v>1395</v>
      </c>
      <c r="E86" s="822" t="s">
        <v>1771</v>
      </c>
      <c r="F86" s="831"/>
      <c r="G86" s="831"/>
      <c r="H86" s="827">
        <v>0</v>
      </c>
      <c r="I86" s="831">
        <v>7</v>
      </c>
      <c r="J86" s="831">
        <v>352.24</v>
      </c>
      <c r="K86" s="827">
        <v>1</v>
      </c>
      <c r="L86" s="831">
        <v>7</v>
      </c>
      <c r="M86" s="832">
        <v>352.24</v>
      </c>
    </row>
    <row r="87" spans="1:13" ht="14.45" customHeight="1" x14ac:dyDescent="0.2">
      <c r="A87" s="821" t="s">
        <v>1380</v>
      </c>
      <c r="B87" s="822" t="s">
        <v>1152</v>
      </c>
      <c r="C87" s="822" t="s">
        <v>1159</v>
      </c>
      <c r="D87" s="822" t="s">
        <v>717</v>
      </c>
      <c r="E87" s="822" t="s">
        <v>1160</v>
      </c>
      <c r="F87" s="831"/>
      <c r="G87" s="831"/>
      <c r="H87" s="827">
        <v>0</v>
      </c>
      <c r="I87" s="831">
        <v>3</v>
      </c>
      <c r="J87" s="831">
        <v>2208.9900000000002</v>
      </c>
      <c r="K87" s="827">
        <v>1</v>
      </c>
      <c r="L87" s="831">
        <v>3</v>
      </c>
      <c r="M87" s="832">
        <v>2208.9900000000002</v>
      </c>
    </row>
    <row r="88" spans="1:13" ht="14.45" customHeight="1" x14ac:dyDescent="0.2">
      <c r="A88" s="821" t="s">
        <v>1380</v>
      </c>
      <c r="B88" s="822" t="s">
        <v>1275</v>
      </c>
      <c r="C88" s="822" t="s">
        <v>1277</v>
      </c>
      <c r="D88" s="822" t="s">
        <v>830</v>
      </c>
      <c r="E88" s="822" t="s">
        <v>831</v>
      </c>
      <c r="F88" s="831"/>
      <c r="G88" s="831"/>
      <c r="H88" s="827"/>
      <c r="I88" s="831">
        <v>2</v>
      </c>
      <c r="J88" s="831">
        <v>0</v>
      </c>
      <c r="K88" s="827"/>
      <c r="L88" s="831">
        <v>2</v>
      </c>
      <c r="M88" s="832">
        <v>0</v>
      </c>
    </row>
    <row r="89" spans="1:13" ht="14.45" customHeight="1" x14ac:dyDescent="0.2">
      <c r="A89" s="821" t="s">
        <v>1382</v>
      </c>
      <c r="B89" s="822" t="s">
        <v>1152</v>
      </c>
      <c r="C89" s="822" t="s">
        <v>1159</v>
      </c>
      <c r="D89" s="822" t="s">
        <v>717</v>
      </c>
      <c r="E89" s="822" t="s">
        <v>1160</v>
      </c>
      <c r="F89" s="831"/>
      <c r="G89" s="831"/>
      <c r="H89" s="827">
        <v>0</v>
      </c>
      <c r="I89" s="831">
        <v>8</v>
      </c>
      <c r="J89" s="831">
        <v>5890.64</v>
      </c>
      <c r="K89" s="827">
        <v>1</v>
      </c>
      <c r="L89" s="831">
        <v>8</v>
      </c>
      <c r="M89" s="832">
        <v>5890.64</v>
      </c>
    </row>
    <row r="90" spans="1:13" ht="14.45" customHeight="1" x14ac:dyDescent="0.2">
      <c r="A90" s="821" t="s">
        <v>1382</v>
      </c>
      <c r="B90" s="822" t="s">
        <v>1152</v>
      </c>
      <c r="C90" s="822" t="s">
        <v>1161</v>
      </c>
      <c r="D90" s="822" t="s">
        <v>717</v>
      </c>
      <c r="E90" s="822" t="s">
        <v>1162</v>
      </c>
      <c r="F90" s="831"/>
      <c r="G90" s="831"/>
      <c r="H90" s="827">
        <v>0</v>
      </c>
      <c r="I90" s="831">
        <v>1</v>
      </c>
      <c r="J90" s="831">
        <v>1154.68</v>
      </c>
      <c r="K90" s="827">
        <v>1</v>
      </c>
      <c r="L90" s="831">
        <v>1</v>
      </c>
      <c r="M90" s="832">
        <v>1154.68</v>
      </c>
    </row>
    <row r="91" spans="1:13" ht="14.45" customHeight="1" x14ac:dyDescent="0.2">
      <c r="A91" s="821" t="s">
        <v>1382</v>
      </c>
      <c r="B91" s="822" t="s">
        <v>1152</v>
      </c>
      <c r="C91" s="822" t="s">
        <v>1157</v>
      </c>
      <c r="D91" s="822" t="s">
        <v>717</v>
      </c>
      <c r="E91" s="822" t="s">
        <v>1158</v>
      </c>
      <c r="F91" s="831"/>
      <c r="G91" s="831"/>
      <c r="H91" s="827">
        <v>0</v>
      </c>
      <c r="I91" s="831">
        <v>1</v>
      </c>
      <c r="J91" s="831">
        <v>923.74</v>
      </c>
      <c r="K91" s="827">
        <v>1</v>
      </c>
      <c r="L91" s="831">
        <v>1</v>
      </c>
      <c r="M91" s="832">
        <v>923.74</v>
      </c>
    </row>
    <row r="92" spans="1:13" ht="14.45" customHeight="1" x14ac:dyDescent="0.2">
      <c r="A92" s="821" t="s">
        <v>1382</v>
      </c>
      <c r="B92" s="822" t="s">
        <v>1275</v>
      </c>
      <c r="C92" s="822" t="s">
        <v>1277</v>
      </c>
      <c r="D92" s="822" t="s">
        <v>830</v>
      </c>
      <c r="E92" s="822" t="s">
        <v>831</v>
      </c>
      <c r="F92" s="831"/>
      <c r="G92" s="831"/>
      <c r="H92" s="827"/>
      <c r="I92" s="831">
        <v>3</v>
      </c>
      <c r="J92" s="831">
        <v>0</v>
      </c>
      <c r="K92" s="827"/>
      <c r="L92" s="831">
        <v>3</v>
      </c>
      <c r="M92" s="832">
        <v>0</v>
      </c>
    </row>
    <row r="93" spans="1:13" ht="14.45" customHeight="1" x14ac:dyDescent="0.2">
      <c r="A93" s="821" t="s">
        <v>1383</v>
      </c>
      <c r="B93" s="822" t="s">
        <v>1152</v>
      </c>
      <c r="C93" s="822" t="s">
        <v>1159</v>
      </c>
      <c r="D93" s="822" t="s">
        <v>717</v>
      </c>
      <c r="E93" s="822" t="s">
        <v>1160</v>
      </c>
      <c r="F93" s="831"/>
      <c r="G93" s="831"/>
      <c r="H93" s="827">
        <v>0</v>
      </c>
      <c r="I93" s="831">
        <v>14</v>
      </c>
      <c r="J93" s="831">
        <v>10308.620000000001</v>
      </c>
      <c r="K93" s="827">
        <v>1</v>
      </c>
      <c r="L93" s="831">
        <v>14</v>
      </c>
      <c r="M93" s="832">
        <v>10308.620000000001</v>
      </c>
    </row>
    <row r="94" spans="1:13" ht="14.45" customHeight="1" x14ac:dyDescent="0.2">
      <c r="A94" s="821" t="s">
        <v>1383</v>
      </c>
      <c r="B94" s="822" t="s">
        <v>1152</v>
      </c>
      <c r="C94" s="822" t="s">
        <v>1163</v>
      </c>
      <c r="D94" s="822" t="s">
        <v>717</v>
      </c>
      <c r="E94" s="822" t="s">
        <v>1164</v>
      </c>
      <c r="F94" s="831"/>
      <c r="G94" s="831"/>
      <c r="H94" s="827">
        <v>0</v>
      </c>
      <c r="I94" s="831">
        <v>2</v>
      </c>
      <c r="J94" s="831">
        <v>981.78</v>
      </c>
      <c r="K94" s="827">
        <v>1</v>
      </c>
      <c r="L94" s="831">
        <v>2</v>
      </c>
      <c r="M94" s="832">
        <v>981.78</v>
      </c>
    </row>
    <row r="95" spans="1:13" ht="14.45" customHeight="1" x14ac:dyDescent="0.2">
      <c r="A95" s="821" t="s">
        <v>1383</v>
      </c>
      <c r="B95" s="822" t="s">
        <v>1152</v>
      </c>
      <c r="C95" s="822" t="s">
        <v>1157</v>
      </c>
      <c r="D95" s="822" t="s">
        <v>717</v>
      </c>
      <c r="E95" s="822" t="s">
        <v>1158</v>
      </c>
      <c r="F95" s="831"/>
      <c r="G95" s="831"/>
      <c r="H95" s="827">
        <v>0</v>
      </c>
      <c r="I95" s="831">
        <v>3</v>
      </c>
      <c r="J95" s="831">
        <v>2771.2200000000003</v>
      </c>
      <c r="K95" s="827">
        <v>1</v>
      </c>
      <c r="L95" s="831">
        <v>3</v>
      </c>
      <c r="M95" s="832">
        <v>2771.2200000000003</v>
      </c>
    </row>
    <row r="96" spans="1:13" ht="14.45" customHeight="1" x14ac:dyDescent="0.2">
      <c r="A96" s="821" t="s">
        <v>1383</v>
      </c>
      <c r="B96" s="822" t="s">
        <v>1275</v>
      </c>
      <c r="C96" s="822" t="s">
        <v>1277</v>
      </c>
      <c r="D96" s="822" t="s">
        <v>830</v>
      </c>
      <c r="E96" s="822" t="s">
        <v>831</v>
      </c>
      <c r="F96" s="831"/>
      <c r="G96" s="831"/>
      <c r="H96" s="827"/>
      <c r="I96" s="831">
        <v>18</v>
      </c>
      <c r="J96" s="831">
        <v>0</v>
      </c>
      <c r="K96" s="827"/>
      <c r="L96" s="831">
        <v>18</v>
      </c>
      <c r="M96" s="832">
        <v>0</v>
      </c>
    </row>
    <row r="97" spans="1:13" ht="14.45" customHeight="1" x14ac:dyDescent="0.2">
      <c r="A97" s="821" t="s">
        <v>1383</v>
      </c>
      <c r="B97" s="822" t="s">
        <v>1284</v>
      </c>
      <c r="C97" s="822" t="s">
        <v>1930</v>
      </c>
      <c r="D97" s="822" t="s">
        <v>1286</v>
      </c>
      <c r="E97" s="822" t="s">
        <v>1931</v>
      </c>
      <c r="F97" s="831"/>
      <c r="G97" s="831"/>
      <c r="H97" s="827">
        <v>0</v>
      </c>
      <c r="I97" s="831">
        <v>1</v>
      </c>
      <c r="J97" s="831">
        <v>113.16</v>
      </c>
      <c r="K97" s="827">
        <v>1</v>
      </c>
      <c r="L97" s="831">
        <v>1</v>
      </c>
      <c r="M97" s="832">
        <v>113.16</v>
      </c>
    </row>
    <row r="98" spans="1:13" ht="14.45" customHeight="1" x14ac:dyDescent="0.2">
      <c r="A98" s="821" t="s">
        <v>1383</v>
      </c>
      <c r="B98" s="822" t="s">
        <v>1288</v>
      </c>
      <c r="C98" s="822" t="s">
        <v>1915</v>
      </c>
      <c r="D98" s="822" t="s">
        <v>1290</v>
      </c>
      <c r="E98" s="822" t="s">
        <v>1916</v>
      </c>
      <c r="F98" s="831"/>
      <c r="G98" s="831"/>
      <c r="H98" s="827">
        <v>0</v>
      </c>
      <c r="I98" s="831">
        <v>3</v>
      </c>
      <c r="J98" s="831">
        <v>70.199999999999989</v>
      </c>
      <c r="K98" s="827">
        <v>1</v>
      </c>
      <c r="L98" s="831">
        <v>3</v>
      </c>
      <c r="M98" s="832">
        <v>70.199999999999989</v>
      </c>
    </row>
    <row r="99" spans="1:13" ht="14.45" customHeight="1" x14ac:dyDescent="0.2">
      <c r="A99" s="821" t="s">
        <v>1383</v>
      </c>
      <c r="B99" s="822" t="s">
        <v>1288</v>
      </c>
      <c r="C99" s="822" t="s">
        <v>1917</v>
      </c>
      <c r="D99" s="822" t="s">
        <v>1290</v>
      </c>
      <c r="E99" s="822" t="s">
        <v>1918</v>
      </c>
      <c r="F99" s="831"/>
      <c r="G99" s="831"/>
      <c r="H99" s="827">
        <v>0</v>
      </c>
      <c r="I99" s="831">
        <v>1</v>
      </c>
      <c r="J99" s="831">
        <v>46.81</v>
      </c>
      <c r="K99" s="827">
        <v>1</v>
      </c>
      <c r="L99" s="831">
        <v>1</v>
      </c>
      <c r="M99" s="832">
        <v>46.81</v>
      </c>
    </row>
    <row r="100" spans="1:13" ht="14.45" customHeight="1" x14ac:dyDescent="0.2">
      <c r="A100" s="821" t="s">
        <v>1383</v>
      </c>
      <c r="B100" s="822" t="s">
        <v>1292</v>
      </c>
      <c r="C100" s="822" t="s">
        <v>1295</v>
      </c>
      <c r="D100" s="822" t="s">
        <v>917</v>
      </c>
      <c r="E100" s="822" t="s">
        <v>1296</v>
      </c>
      <c r="F100" s="831"/>
      <c r="G100" s="831"/>
      <c r="H100" s="827"/>
      <c r="I100" s="831">
        <v>1</v>
      </c>
      <c r="J100" s="831">
        <v>0</v>
      </c>
      <c r="K100" s="827"/>
      <c r="L100" s="831">
        <v>1</v>
      </c>
      <c r="M100" s="832">
        <v>0</v>
      </c>
    </row>
    <row r="101" spans="1:13" ht="14.45" customHeight="1" x14ac:dyDescent="0.2">
      <c r="A101" s="821" t="s">
        <v>1383</v>
      </c>
      <c r="B101" s="822" t="s">
        <v>2135</v>
      </c>
      <c r="C101" s="822" t="s">
        <v>1770</v>
      </c>
      <c r="D101" s="822" t="s">
        <v>1395</v>
      </c>
      <c r="E101" s="822" t="s">
        <v>1771</v>
      </c>
      <c r="F101" s="831"/>
      <c r="G101" s="831"/>
      <c r="H101" s="827">
        <v>0</v>
      </c>
      <c r="I101" s="831">
        <v>1</v>
      </c>
      <c r="J101" s="831">
        <v>50.32</v>
      </c>
      <c r="K101" s="827">
        <v>1</v>
      </c>
      <c r="L101" s="831">
        <v>1</v>
      </c>
      <c r="M101" s="832">
        <v>50.32</v>
      </c>
    </row>
    <row r="102" spans="1:13" ht="14.45" customHeight="1" x14ac:dyDescent="0.2">
      <c r="A102" s="821" t="s">
        <v>1385</v>
      </c>
      <c r="B102" s="822" t="s">
        <v>1152</v>
      </c>
      <c r="C102" s="822" t="s">
        <v>1159</v>
      </c>
      <c r="D102" s="822" t="s">
        <v>717</v>
      </c>
      <c r="E102" s="822" t="s">
        <v>1160</v>
      </c>
      <c r="F102" s="831"/>
      <c r="G102" s="831"/>
      <c r="H102" s="827">
        <v>0</v>
      </c>
      <c r="I102" s="831">
        <v>13</v>
      </c>
      <c r="J102" s="831">
        <v>9572.2900000000009</v>
      </c>
      <c r="K102" s="827">
        <v>1</v>
      </c>
      <c r="L102" s="831">
        <v>13</v>
      </c>
      <c r="M102" s="832">
        <v>9572.2900000000009</v>
      </c>
    </row>
    <row r="103" spans="1:13" ht="14.45" customHeight="1" x14ac:dyDescent="0.2">
      <c r="A103" s="821" t="s">
        <v>1385</v>
      </c>
      <c r="B103" s="822" t="s">
        <v>1152</v>
      </c>
      <c r="C103" s="822" t="s">
        <v>1163</v>
      </c>
      <c r="D103" s="822" t="s">
        <v>717</v>
      </c>
      <c r="E103" s="822" t="s">
        <v>1164</v>
      </c>
      <c r="F103" s="831"/>
      <c r="G103" s="831"/>
      <c r="H103" s="827">
        <v>0</v>
      </c>
      <c r="I103" s="831">
        <v>3</v>
      </c>
      <c r="J103" s="831">
        <v>1472.67</v>
      </c>
      <c r="K103" s="827">
        <v>1</v>
      </c>
      <c r="L103" s="831">
        <v>3</v>
      </c>
      <c r="M103" s="832">
        <v>1472.67</v>
      </c>
    </row>
    <row r="104" spans="1:13" ht="14.45" customHeight="1" x14ac:dyDescent="0.2">
      <c r="A104" s="821" t="s">
        <v>1385</v>
      </c>
      <c r="B104" s="822" t="s">
        <v>1152</v>
      </c>
      <c r="C104" s="822" t="s">
        <v>1161</v>
      </c>
      <c r="D104" s="822" t="s">
        <v>717</v>
      </c>
      <c r="E104" s="822" t="s">
        <v>1162</v>
      </c>
      <c r="F104" s="831"/>
      <c r="G104" s="831"/>
      <c r="H104" s="827">
        <v>0</v>
      </c>
      <c r="I104" s="831">
        <v>5</v>
      </c>
      <c r="J104" s="831">
        <v>5773.4000000000005</v>
      </c>
      <c r="K104" s="827">
        <v>1</v>
      </c>
      <c r="L104" s="831">
        <v>5</v>
      </c>
      <c r="M104" s="832">
        <v>5773.4000000000005</v>
      </c>
    </row>
    <row r="105" spans="1:13" ht="14.45" customHeight="1" x14ac:dyDescent="0.2">
      <c r="A105" s="821" t="s">
        <v>1385</v>
      </c>
      <c r="B105" s="822" t="s">
        <v>1152</v>
      </c>
      <c r="C105" s="822" t="s">
        <v>1157</v>
      </c>
      <c r="D105" s="822" t="s">
        <v>717</v>
      </c>
      <c r="E105" s="822" t="s">
        <v>1158</v>
      </c>
      <c r="F105" s="831"/>
      <c r="G105" s="831"/>
      <c r="H105" s="827">
        <v>0</v>
      </c>
      <c r="I105" s="831">
        <v>7</v>
      </c>
      <c r="J105" s="831">
        <v>6466.18</v>
      </c>
      <c r="K105" s="827">
        <v>1</v>
      </c>
      <c r="L105" s="831">
        <v>7</v>
      </c>
      <c r="M105" s="832">
        <v>6466.18</v>
      </c>
    </row>
    <row r="106" spans="1:13" ht="14.45" customHeight="1" x14ac:dyDescent="0.2">
      <c r="A106" s="821" t="s">
        <v>1385</v>
      </c>
      <c r="B106" s="822" t="s">
        <v>1236</v>
      </c>
      <c r="C106" s="822" t="s">
        <v>1953</v>
      </c>
      <c r="D106" s="822" t="s">
        <v>1954</v>
      </c>
      <c r="E106" s="822" t="s">
        <v>1955</v>
      </c>
      <c r="F106" s="831">
        <v>1</v>
      </c>
      <c r="G106" s="831">
        <v>235.78</v>
      </c>
      <c r="H106" s="827">
        <v>1</v>
      </c>
      <c r="I106" s="831"/>
      <c r="J106" s="831"/>
      <c r="K106" s="827">
        <v>0</v>
      </c>
      <c r="L106" s="831">
        <v>1</v>
      </c>
      <c r="M106" s="832">
        <v>235.78</v>
      </c>
    </row>
    <row r="107" spans="1:13" ht="14.45" customHeight="1" x14ac:dyDescent="0.2">
      <c r="A107" s="821" t="s">
        <v>1385</v>
      </c>
      <c r="B107" s="822" t="s">
        <v>1275</v>
      </c>
      <c r="C107" s="822" t="s">
        <v>1277</v>
      </c>
      <c r="D107" s="822" t="s">
        <v>830</v>
      </c>
      <c r="E107" s="822" t="s">
        <v>831</v>
      </c>
      <c r="F107" s="831"/>
      <c r="G107" s="831"/>
      <c r="H107" s="827"/>
      <c r="I107" s="831">
        <v>23</v>
      </c>
      <c r="J107" s="831">
        <v>0</v>
      </c>
      <c r="K107" s="827"/>
      <c r="L107" s="831">
        <v>23</v>
      </c>
      <c r="M107" s="832">
        <v>0</v>
      </c>
    </row>
    <row r="108" spans="1:13" ht="14.45" customHeight="1" x14ac:dyDescent="0.2">
      <c r="A108" s="821" t="s">
        <v>1385</v>
      </c>
      <c r="B108" s="822" t="s">
        <v>1275</v>
      </c>
      <c r="C108" s="822" t="s">
        <v>1970</v>
      </c>
      <c r="D108" s="822" t="s">
        <v>830</v>
      </c>
      <c r="E108" s="822" t="s">
        <v>831</v>
      </c>
      <c r="F108" s="831">
        <v>1</v>
      </c>
      <c r="G108" s="831">
        <v>0</v>
      </c>
      <c r="H108" s="827"/>
      <c r="I108" s="831"/>
      <c r="J108" s="831"/>
      <c r="K108" s="827"/>
      <c r="L108" s="831">
        <v>1</v>
      </c>
      <c r="M108" s="832">
        <v>0</v>
      </c>
    </row>
    <row r="109" spans="1:13" ht="14.45" customHeight="1" x14ac:dyDescent="0.2">
      <c r="A109" s="821" t="s">
        <v>1385</v>
      </c>
      <c r="B109" s="822" t="s">
        <v>2143</v>
      </c>
      <c r="C109" s="822" t="s">
        <v>1967</v>
      </c>
      <c r="D109" s="822" t="s">
        <v>1968</v>
      </c>
      <c r="E109" s="822" t="s">
        <v>1969</v>
      </c>
      <c r="F109" s="831">
        <v>1</v>
      </c>
      <c r="G109" s="831">
        <v>123.2</v>
      </c>
      <c r="H109" s="827">
        <v>1</v>
      </c>
      <c r="I109" s="831"/>
      <c r="J109" s="831"/>
      <c r="K109" s="827">
        <v>0</v>
      </c>
      <c r="L109" s="831">
        <v>1</v>
      </c>
      <c r="M109" s="832">
        <v>123.2</v>
      </c>
    </row>
    <row r="110" spans="1:13" ht="14.45" customHeight="1" x14ac:dyDescent="0.2">
      <c r="A110" s="821" t="s">
        <v>1385</v>
      </c>
      <c r="B110" s="822" t="s">
        <v>2135</v>
      </c>
      <c r="C110" s="822" t="s">
        <v>1854</v>
      </c>
      <c r="D110" s="822" t="s">
        <v>1395</v>
      </c>
      <c r="E110" s="822" t="s">
        <v>1855</v>
      </c>
      <c r="F110" s="831">
        <v>1</v>
      </c>
      <c r="G110" s="831">
        <v>16.77</v>
      </c>
      <c r="H110" s="827">
        <v>1</v>
      </c>
      <c r="I110" s="831"/>
      <c r="J110" s="831"/>
      <c r="K110" s="827">
        <v>0</v>
      </c>
      <c r="L110" s="831">
        <v>1</v>
      </c>
      <c r="M110" s="832">
        <v>16.77</v>
      </c>
    </row>
    <row r="111" spans="1:13" ht="14.45" customHeight="1" x14ac:dyDescent="0.2">
      <c r="A111" s="821" t="s">
        <v>1385</v>
      </c>
      <c r="B111" s="822" t="s">
        <v>2135</v>
      </c>
      <c r="C111" s="822" t="s">
        <v>1772</v>
      </c>
      <c r="D111" s="822" t="s">
        <v>1395</v>
      </c>
      <c r="E111" s="822" t="s">
        <v>1773</v>
      </c>
      <c r="F111" s="831"/>
      <c r="G111" s="831"/>
      <c r="H111" s="827">
        <v>0</v>
      </c>
      <c r="I111" s="831">
        <v>1</v>
      </c>
      <c r="J111" s="831">
        <v>150.94</v>
      </c>
      <c r="K111" s="827">
        <v>1</v>
      </c>
      <c r="L111" s="831">
        <v>1</v>
      </c>
      <c r="M111" s="832">
        <v>150.94</v>
      </c>
    </row>
    <row r="112" spans="1:13" ht="14.45" customHeight="1" x14ac:dyDescent="0.2">
      <c r="A112" s="821" t="s">
        <v>1386</v>
      </c>
      <c r="B112" s="822" t="s">
        <v>2139</v>
      </c>
      <c r="C112" s="822" t="s">
        <v>1680</v>
      </c>
      <c r="D112" s="822" t="s">
        <v>1681</v>
      </c>
      <c r="E112" s="822" t="s">
        <v>1682</v>
      </c>
      <c r="F112" s="831"/>
      <c r="G112" s="831"/>
      <c r="H112" s="827">
        <v>0</v>
      </c>
      <c r="I112" s="831">
        <v>1</v>
      </c>
      <c r="J112" s="831">
        <v>664.1</v>
      </c>
      <c r="K112" s="827">
        <v>1</v>
      </c>
      <c r="L112" s="831">
        <v>1</v>
      </c>
      <c r="M112" s="832">
        <v>664.1</v>
      </c>
    </row>
    <row r="113" spans="1:13" ht="14.45" customHeight="1" x14ac:dyDescent="0.2">
      <c r="A113" s="821" t="s">
        <v>1386</v>
      </c>
      <c r="B113" s="822" t="s">
        <v>1152</v>
      </c>
      <c r="C113" s="822" t="s">
        <v>1155</v>
      </c>
      <c r="D113" s="822" t="s">
        <v>722</v>
      </c>
      <c r="E113" s="822" t="s">
        <v>1156</v>
      </c>
      <c r="F113" s="831"/>
      <c r="G113" s="831"/>
      <c r="H113" s="827">
        <v>0</v>
      </c>
      <c r="I113" s="831">
        <v>1</v>
      </c>
      <c r="J113" s="831">
        <v>1385.62</v>
      </c>
      <c r="K113" s="827">
        <v>1</v>
      </c>
      <c r="L113" s="831">
        <v>1</v>
      </c>
      <c r="M113" s="832">
        <v>1385.62</v>
      </c>
    </row>
    <row r="114" spans="1:13" ht="14.45" customHeight="1" x14ac:dyDescent="0.2">
      <c r="A114" s="821" t="s">
        <v>1386</v>
      </c>
      <c r="B114" s="822" t="s">
        <v>1152</v>
      </c>
      <c r="C114" s="822" t="s">
        <v>1159</v>
      </c>
      <c r="D114" s="822" t="s">
        <v>717</v>
      </c>
      <c r="E114" s="822" t="s">
        <v>1160</v>
      </c>
      <c r="F114" s="831"/>
      <c r="G114" s="831"/>
      <c r="H114" s="827">
        <v>0</v>
      </c>
      <c r="I114" s="831">
        <v>22</v>
      </c>
      <c r="J114" s="831">
        <v>16199.260000000002</v>
      </c>
      <c r="K114" s="827">
        <v>1</v>
      </c>
      <c r="L114" s="831">
        <v>22</v>
      </c>
      <c r="M114" s="832">
        <v>16199.260000000002</v>
      </c>
    </row>
    <row r="115" spans="1:13" ht="14.45" customHeight="1" x14ac:dyDescent="0.2">
      <c r="A115" s="821" t="s">
        <v>1386</v>
      </c>
      <c r="B115" s="822" t="s">
        <v>1152</v>
      </c>
      <c r="C115" s="822" t="s">
        <v>1157</v>
      </c>
      <c r="D115" s="822" t="s">
        <v>717</v>
      </c>
      <c r="E115" s="822" t="s">
        <v>1158</v>
      </c>
      <c r="F115" s="831"/>
      <c r="G115" s="831"/>
      <c r="H115" s="827">
        <v>0</v>
      </c>
      <c r="I115" s="831">
        <v>19</v>
      </c>
      <c r="J115" s="831">
        <v>17551.060000000001</v>
      </c>
      <c r="K115" s="827">
        <v>1</v>
      </c>
      <c r="L115" s="831">
        <v>19</v>
      </c>
      <c r="M115" s="832">
        <v>17551.060000000001</v>
      </c>
    </row>
    <row r="116" spans="1:13" ht="14.45" customHeight="1" x14ac:dyDescent="0.2">
      <c r="A116" s="821" t="s">
        <v>1386</v>
      </c>
      <c r="B116" s="822" t="s">
        <v>1181</v>
      </c>
      <c r="C116" s="822" t="s">
        <v>1182</v>
      </c>
      <c r="D116" s="822" t="s">
        <v>1183</v>
      </c>
      <c r="E116" s="822" t="s">
        <v>1184</v>
      </c>
      <c r="F116" s="831"/>
      <c r="G116" s="831"/>
      <c r="H116" s="827">
        <v>0</v>
      </c>
      <c r="I116" s="831">
        <v>1</v>
      </c>
      <c r="J116" s="831">
        <v>31.09</v>
      </c>
      <c r="K116" s="827">
        <v>1</v>
      </c>
      <c r="L116" s="831">
        <v>1</v>
      </c>
      <c r="M116" s="832">
        <v>31.09</v>
      </c>
    </row>
    <row r="117" spans="1:13" ht="14.45" customHeight="1" x14ac:dyDescent="0.2">
      <c r="A117" s="821" t="s">
        <v>1386</v>
      </c>
      <c r="B117" s="822" t="s">
        <v>1200</v>
      </c>
      <c r="C117" s="822" t="s">
        <v>1201</v>
      </c>
      <c r="D117" s="822" t="s">
        <v>1202</v>
      </c>
      <c r="E117" s="822" t="s">
        <v>1203</v>
      </c>
      <c r="F117" s="831"/>
      <c r="G117" s="831"/>
      <c r="H117" s="827">
        <v>0</v>
      </c>
      <c r="I117" s="831">
        <v>1</v>
      </c>
      <c r="J117" s="831">
        <v>130.51</v>
      </c>
      <c r="K117" s="827">
        <v>1</v>
      </c>
      <c r="L117" s="831">
        <v>1</v>
      </c>
      <c r="M117" s="832">
        <v>130.51</v>
      </c>
    </row>
    <row r="118" spans="1:13" ht="14.45" customHeight="1" x14ac:dyDescent="0.2">
      <c r="A118" s="821" t="s">
        <v>1386</v>
      </c>
      <c r="B118" s="822" t="s">
        <v>1228</v>
      </c>
      <c r="C118" s="822" t="s">
        <v>1530</v>
      </c>
      <c r="D118" s="822" t="s">
        <v>934</v>
      </c>
      <c r="E118" s="822" t="s">
        <v>1531</v>
      </c>
      <c r="F118" s="831"/>
      <c r="G118" s="831"/>
      <c r="H118" s="827">
        <v>0</v>
      </c>
      <c r="I118" s="831">
        <v>1</v>
      </c>
      <c r="J118" s="831">
        <v>154.36000000000001</v>
      </c>
      <c r="K118" s="827">
        <v>1</v>
      </c>
      <c r="L118" s="831">
        <v>1</v>
      </c>
      <c r="M118" s="832">
        <v>154.36000000000001</v>
      </c>
    </row>
    <row r="119" spans="1:13" ht="14.45" customHeight="1" x14ac:dyDescent="0.2">
      <c r="A119" s="821" t="s">
        <v>1386</v>
      </c>
      <c r="B119" s="822" t="s">
        <v>2133</v>
      </c>
      <c r="C119" s="822" t="s">
        <v>1982</v>
      </c>
      <c r="D119" s="822" t="s">
        <v>1399</v>
      </c>
      <c r="E119" s="822" t="s">
        <v>1983</v>
      </c>
      <c r="F119" s="831">
        <v>5</v>
      </c>
      <c r="G119" s="831">
        <v>4613.8</v>
      </c>
      <c r="H119" s="827">
        <v>1</v>
      </c>
      <c r="I119" s="831"/>
      <c r="J119" s="831"/>
      <c r="K119" s="827">
        <v>0</v>
      </c>
      <c r="L119" s="831">
        <v>5</v>
      </c>
      <c r="M119" s="832">
        <v>4613.8</v>
      </c>
    </row>
    <row r="120" spans="1:13" ht="14.45" customHeight="1" x14ac:dyDescent="0.2">
      <c r="A120" s="821" t="s">
        <v>1386</v>
      </c>
      <c r="B120" s="822" t="s">
        <v>2140</v>
      </c>
      <c r="C120" s="822" t="s">
        <v>1695</v>
      </c>
      <c r="D120" s="822" t="s">
        <v>1693</v>
      </c>
      <c r="E120" s="822" t="s">
        <v>1696</v>
      </c>
      <c r="F120" s="831"/>
      <c r="G120" s="831"/>
      <c r="H120" s="827">
        <v>0</v>
      </c>
      <c r="I120" s="831">
        <v>5</v>
      </c>
      <c r="J120" s="831">
        <v>3867.25</v>
      </c>
      <c r="K120" s="827">
        <v>1</v>
      </c>
      <c r="L120" s="831">
        <v>5</v>
      </c>
      <c r="M120" s="832">
        <v>3867.25</v>
      </c>
    </row>
    <row r="121" spans="1:13" ht="14.45" customHeight="1" x14ac:dyDescent="0.2">
      <c r="A121" s="821" t="s">
        <v>1386</v>
      </c>
      <c r="B121" s="822" t="s">
        <v>1275</v>
      </c>
      <c r="C121" s="822" t="s">
        <v>1277</v>
      </c>
      <c r="D121" s="822" t="s">
        <v>830</v>
      </c>
      <c r="E121" s="822" t="s">
        <v>831</v>
      </c>
      <c r="F121" s="831"/>
      <c r="G121" s="831"/>
      <c r="H121" s="827"/>
      <c r="I121" s="831">
        <v>8</v>
      </c>
      <c r="J121" s="831">
        <v>0</v>
      </c>
      <c r="K121" s="827"/>
      <c r="L121" s="831">
        <v>8</v>
      </c>
      <c r="M121" s="832">
        <v>0</v>
      </c>
    </row>
    <row r="122" spans="1:13" ht="14.45" customHeight="1" x14ac:dyDescent="0.2">
      <c r="A122" s="821" t="s">
        <v>1386</v>
      </c>
      <c r="B122" s="822" t="s">
        <v>2135</v>
      </c>
      <c r="C122" s="822" t="s">
        <v>1772</v>
      </c>
      <c r="D122" s="822" t="s">
        <v>1395</v>
      </c>
      <c r="E122" s="822" t="s">
        <v>1773</v>
      </c>
      <c r="F122" s="831"/>
      <c r="G122" s="831"/>
      <c r="H122" s="827">
        <v>0</v>
      </c>
      <c r="I122" s="831">
        <v>1</v>
      </c>
      <c r="J122" s="831">
        <v>150.94</v>
      </c>
      <c r="K122" s="827">
        <v>1</v>
      </c>
      <c r="L122" s="831">
        <v>1</v>
      </c>
      <c r="M122" s="832">
        <v>150.94</v>
      </c>
    </row>
    <row r="123" spans="1:13" ht="14.45" customHeight="1" x14ac:dyDescent="0.2">
      <c r="A123" s="821" t="s">
        <v>1387</v>
      </c>
      <c r="B123" s="822" t="s">
        <v>2139</v>
      </c>
      <c r="C123" s="822" t="s">
        <v>1680</v>
      </c>
      <c r="D123" s="822" t="s">
        <v>1681</v>
      </c>
      <c r="E123" s="822" t="s">
        <v>1682</v>
      </c>
      <c r="F123" s="831"/>
      <c r="G123" s="831"/>
      <c r="H123" s="827">
        <v>0</v>
      </c>
      <c r="I123" s="831">
        <v>6</v>
      </c>
      <c r="J123" s="831">
        <v>3984.6000000000004</v>
      </c>
      <c r="K123" s="827">
        <v>1</v>
      </c>
      <c r="L123" s="831">
        <v>6</v>
      </c>
      <c r="M123" s="832">
        <v>3984.6000000000004</v>
      </c>
    </row>
    <row r="124" spans="1:13" ht="14.45" customHeight="1" x14ac:dyDescent="0.2">
      <c r="A124" s="821" t="s">
        <v>1387</v>
      </c>
      <c r="B124" s="822" t="s">
        <v>1152</v>
      </c>
      <c r="C124" s="822" t="s">
        <v>1159</v>
      </c>
      <c r="D124" s="822" t="s">
        <v>717</v>
      </c>
      <c r="E124" s="822" t="s">
        <v>1160</v>
      </c>
      <c r="F124" s="831"/>
      <c r="G124" s="831"/>
      <c r="H124" s="827">
        <v>0</v>
      </c>
      <c r="I124" s="831">
        <v>14</v>
      </c>
      <c r="J124" s="831">
        <v>10308.620000000001</v>
      </c>
      <c r="K124" s="827">
        <v>1</v>
      </c>
      <c r="L124" s="831">
        <v>14</v>
      </c>
      <c r="M124" s="832">
        <v>10308.620000000001</v>
      </c>
    </row>
    <row r="125" spans="1:13" ht="14.45" customHeight="1" x14ac:dyDescent="0.2">
      <c r="A125" s="821" t="s">
        <v>1387</v>
      </c>
      <c r="B125" s="822" t="s">
        <v>1152</v>
      </c>
      <c r="C125" s="822" t="s">
        <v>1163</v>
      </c>
      <c r="D125" s="822" t="s">
        <v>717</v>
      </c>
      <c r="E125" s="822" t="s">
        <v>1164</v>
      </c>
      <c r="F125" s="831"/>
      <c r="G125" s="831"/>
      <c r="H125" s="827">
        <v>0</v>
      </c>
      <c r="I125" s="831">
        <v>4</v>
      </c>
      <c r="J125" s="831">
        <v>1963.56</v>
      </c>
      <c r="K125" s="827">
        <v>1</v>
      </c>
      <c r="L125" s="831">
        <v>4</v>
      </c>
      <c r="M125" s="832">
        <v>1963.56</v>
      </c>
    </row>
    <row r="126" spans="1:13" ht="14.45" customHeight="1" x14ac:dyDescent="0.2">
      <c r="A126" s="821" t="s">
        <v>1387</v>
      </c>
      <c r="B126" s="822" t="s">
        <v>1152</v>
      </c>
      <c r="C126" s="822" t="s">
        <v>1161</v>
      </c>
      <c r="D126" s="822" t="s">
        <v>717</v>
      </c>
      <c r="E126" s="822" t="s">
        <v>1162</v>
      </c>
      <c r="F126" s="831"/>
      <c r="G126" s="831"/>
      <c r="H126" s="827">
        <v>0</v>
      </c>
      <c r="I126" s="831">
        <v>4</v>
      </c>
      <c r="J126" s="831">
        <v>4618.72</v>
      </c>
      <c r="K126" s="827">
        <v>1</v>
      </c>
      <c r="L126" s="831">
        <v>4</v>
      </c>
      <c r="M126" s="832">
        <v>4618.72</v>
      </c>
    </row>
    <row r="127" spans="1:13" ht="14.45" customHeight="1" x14ac:dyDescent="0.2">
      <c r="A127" s="821" t="s">
        <v>1387</v>
      </c>
      <c r="B127" s="822" t="s">
        <v>1152</v>
      </c>
      <c r="C127" s="822" t="s">
        <v>1157</v>
      </c>
      <c r="D127" s="822" t="s">
        <v>717</v>
      </c>
      <c r="E127" s="822" t="s">
        <v>1158</v>
      </c>
      <c r="F127" s="831"/>
      <c r="G127" s="831"/>
      <c r="H127" s="827">
        <v>0</v>
      </c>
      <c r="I127" s="831">
        <v>4</v>
      </c>
      <c r="J127" s="831">
        <v>3694.96</v>
      </c>
      <c r="K127" s="827">
        <v>1</v>
      </c>
      <c r="L127" s="831">
        <v>4</v>
      </c>
      <c r="M127" s="832">
        <v>3694.96</v>
      </c>
    </row>
    <row r="128" spans="1:13" ht="14.45" customHeight="1" x14ac:dyDescent="0.2">
      <c r="A128" s="821" t="s">
        <v>1387</v>
      </c>
      <c r="B128" s="822" t="s">
        <v>1178</v>
      </c>
      <c r="C128" s="822" t="s">
        <v>2030</v>
      </c>
      <c r="D128" s="822" t="s">
        <v>2031</v>
      </c>
      <c r="E128" s="822" t="s">
        <v>1988</v>
      </c>
      <c r="F128" s="831">
        <v>1</v>
      </c>
      <c r="G128" s="831">
        <v>210.66</v>
      </c>
      <c r="H128" s="827">
        <v>1</v>
      </c>
      <c r="I128" s="831"/>
      <c r="J128" s="831"/>
      <c r="K128" s="827">
        <v>0</v>
      </c>
      <c r="L128" s="831">
        <v>1</v>
      </c>
      <c r="M128" s="832">
        <v>210.66</v>
      </c>
    </row>
    <row r="129" spans="1:13" ht="14.45" customHeight="1" x14ac:dyDescent="0.2">
      <c r="A129" s="821" t="s">
        <v>1387</v>
      </c>
      <c r="B129" s="822" t="s">
        <v>1192</v>
      </c>
      <c r="C129" s="822" t="s">
        <v>2061</v>
      </c>
      <c r="D129" s="822" t="s">
        <v>1194</v>
      </c>
      <c r="E129" s="822" t="s">
        <v>2062</v>
      </c>
      <c r="F129" s="831"/>
      <c r="G129" s="831"/>
      <c r="H129" s="827">
        <v>0</v>
      </c>
      <c r="I129" s="831">
        <v>1</v>
      </c>
      <c r="J129" s="831">
        <v>229.76</v>
      </c>
      <c r="K129" s="827">
        <v>1</v>
      </c>
      <c r="L129" s="831">
        <v>1</v>
      </c>
      <c r="M129" s="832">
        <v>229.76</v>
      </c>
    </row>
    <row r="130" spans="1:13" ht="14.45" customHeight="1" x14ac:dyDescent="0.2">
      <c r="A130" s="821" t="s">
        <v>1387</v>
      </c>
      <c r="B130" s="822" t="s">
        <v>1228</v>
      </c>
      <c r="C130" s="822" t="s">
        <v>1530</v>
      </c>
      <c r="D130" s="822" t="s">
        <v>934</v>
      </c>
      <c r="E130" s="822" t="s">
        <v>1531</v>
      </c>
      <c r="F130" s="831"/>
      <c r="G130" s="831"/>
      <c r="H130" s="827">
        <v>0</v>
      </c>
      <c r="I130" s="831">
        <v>2</v>
      </c>
      <c r="J130" s="831">
        <v>308.72000000000003</v>
      </c>
      <c r="K130" s="827">
        <v>1</v>
      </c>
      <c r="L130" s="831">
        <v>2</v>
      </c>
      <c r="M130" s="832">
        <v>308.72000000000003</v>
      </c>
    </row>
    <row r="131" spans="1:13" ht="14.45" customHeight="1" x14ac:dyDescent="0.2">
      <c r="A131" s="821" t="s">
        <v>1387</v>
      </c>
      <c r="B131" s="822" t="s">
        <v>2144</v>
      </c>
      <c r="C131" s="822" t="s">
        <v>2054</v>
      </c>
      <c r="D131" s="822" t="s">
        <v>2055</v>
      </c>
      <c r="E131" s="822" t="s">
        <v>2056</v>
      </c>
      <c r="F131" s="831"/>
      <c r="G131" s="831"/>
      <c r="H131" s="827">
        <v>0</v>
      </c>
      <c r="I131" s="831">
        <v>2</v>
      </c>
      <c r="J131" s="831">
        <v>281.92</v>
      </c>
      <c r="K131" s="827">
        <v>1</v>
      </c>
      <c r="L131" s="831">
        <v>2</v>
      </c>
      <c r="M131" s="832">
        <v>281.92</v>
      </c>
    </row>
    <row r="132" spans="1:13" ht="14.45" customHeight="1" x14ac:dyDescent="0.2">
      <c r="A132" s="821" t="s">
        <v>1387</v>
      </c>
      <c r="B132" s="822" t="s">
        <v>1275</v>
      </c>
      <c r="C132" s="822" t="s">
        <v>1277</v>
      </c>
      <c r="D132" s="822" t="s">
        <v>830</v>
      </c>
      <c r="E132" s="822" t="s">
        <v>831</v>
      </c>
      <c r="F132" s="831"/>
      <c r="G132" s="831"/>
      <c r="H132" s="827"/>
      <c r="I132" s="831">
        <v>19</v>
      </c>
      <c r="J132" s="831">
        <v>0</v>
      </c>
      <c r="K132" s="827"/>
      <c r="L132" s="831">
        <v>19</v>
      </c>
      <c r="M132" s="832">
        <v>0</v>
      </c>
    </row>
    <row r="133" spans="1:13" ht="14.45" customHeight="1" x14ac:dyDescent="0.2">
      <c r="A133" s="821" t="s">
        <v>1387</v>
      </c>
      <c r="B133" s="822" t="s">
        <v>1284</v>
      </c>
      <c r="C133" s="822" t="s">
        <v>2041</v>
      </c>
      <c r="D133" s="822" t="s">
        <v>1286</v>
      </c>
      <c r="E133" s="822" t="s">
        <v>1886</v>
      </c>
      <c r="F133" s="831"/>
      <c r="G133" s="831"/>
      <c r="H133" s="827">
        <v>0</v>
      </c>
      <c r="I133" s="831">
        <v>1</v>
      </c>
      <c r="J133" s="831">
        <v>339.47</v>
      </c>
      <c r="K133" s="827">
        <v>1</v>
      </c>
      <c r="L133" s="831">
        <v>1</v>
      </c>
      <c r="M133" s="832">
        <v>339.47</v>
      </c>
    </row>
    <row r="134" spans="1:13" ht="14.45" customHeight="1" x14ac:dyDescent="0.2">
      <c r="A134" s="821" t="s">
        <v>1387</v>
      </c>
      <c r="B134" s="822" t="s">
        <v>1288</v>
      </c>
      <c r="C134" s="822" t="s">
        <v>1289</v>
      </c>
      <c r="D134" s="822" t="s">
        <v>1290</v>
      </c>
      <c r="E134" s="822" t="s">
        <v>1291</v>
      </c>
      <c r="F134" s="831"/>
      <c r="G134" s="831"/>
      <c r="H134" s="827">
        <v>0</v>
      </c>
      <c r="I134" s="831">
        <v>1</v>
      </c>
      <c r="J134" s="831">
        <v>11.71</v>
      </c>
      <c r="K134" s="827">
        <v>1</v>
      </c>
      <c r="L134" s="831">
        <v>1</v>
      </c>
      <c r="M134" s="832">
        <v>11.71</v>
      </c>
    </row>
    <row r="135" spans="1:13" ht="14.45" customHeight="1" x14ac:dyDescent="0.2">
      <c r="A135" s="821" t="s">
        <v>1387</v>
      </c>
      <c r="B135" s="822" t="s">
        <v>1292</v>
      </c>
      <c r="C135" s="822" t="s">
        <v>1295</v>
      </c>
      <c r="D135" s="822" t="s">
        <v>917</v>
      </c>
      <c r="E135" s="822" t="s">
        <v>1296</v>
      </c>
      <c r="F135" s="831"/>
      <c r="G135" s="831"/>
      <c r="H135" s="827"/>
      <c r="I135" s="831">
        <v>2</v>
      </c>
      <c r="J135" s="831">
        <v>0</v>
      </c>
      <c r="K135" s="827"/>
      <c r="L135" s="831">
        <v>2</v>
      </c>
      <c r="M135" s="832">
        <v>0</v>
      </c>
    </row>
    <row r="136" spans="1:13" ht="14.45" customHeight="1" x14ac:dyDescent="0.2">
      <c r="A136" s="821" t="s">
        <v>1389</v>
      </c>
      <c r="B136" s="822" t="s">
        <v>1152</v>
      </c>
      <c r="C136" s="822" t="s">
        <v>1155</v>
      </c>
      <c r="D136" s="822" t="s">
        <v>722</v>
      </c>
      <c r="E136" s="822" t="s">
        <v>1156</v>
      </c>
      <c r="F136" s="831"/>
      <c r="G136" s="831"/>
      <c r="H136" s="827">
        <v>0</v>
      </c>
      <c r="I136" s="831">
        <v>4</v>
      </c>
      <c r="J136" s="831">
        <v>5542.48</v>
      </c>
      <c r="K136" s="827">
        <v>1</v>
      </c>
      <c r="L136" s="831">
        <v>4</v>
      </c>
      <c r="M136" s="832">
        <v>5542.48</v>
      </c>
    </row>
    <row r="137" spans="1:13" ht="14.45" customHeight="1" x14ac:dyDescent="0.2">
      <c r="A137" s="821" t="s">
        <v>1389</v>
      </c>
      <c r="B137" s="822" t="s">
        <v>1152</v>
      </c>
      <c r="C137" s="822" t="s">
        <v>1159</v>
      </c>
      <c r="D137" s="822" t="s">
        <v>717</v>
      </c>
      <c r="E137" s="822" t="s">
        <v>1160</v>
      </c>
      <c r="F137" s="831"/>
      <c r="G137" s="831"/>
      <c r="H137" s="827">
        <v>0</v>
      </c>
      <c r="I137" s="831">
        <v>9</v>
      </c>
      <c r="J137" s="831">
        <v>6626.97</v>
      </c>
      <c r="K137" s="827">
        <v>1</v>
      </c>
      <c r="L137" s="831">
        <v>9</v>
      </c>
      <c r="M137" s="832">
        <v>6626.97</v>
      </c>
    </row>
    <row r="138" spans="1:13" ht="14.45" customHeight="1" x14ac:dyDescent="0.2">
      <c r="A138" s="821" t="s">
        <v>1389</v>
      </c>
      <c r="B138" s="822" t="s">
        <v>1152</v>
      </c>
      <c r="C138" s="822" t="s">
        <v>1163</v>
      </c>
      <c r="D138" s="822" t="s">
        <v>717</v>
      </c>
      <c r="E138" s="822" t="s">
        <v>1164</v>
      </c>
      <c r="F138" s="831"/>
      <c r="G138" s="831"/>
      <c r="H138" s="827">
        <v>0</v>
      </c>
      <c r="I138" s="831">
        <v>2</v>
      </c>
      <c r="J138" s="831">
        <v>981.78</v>
      </c>
      <c r="K138" s="827">
        <v>1</v>
      </c>
      <c r="L138" s="831">
        <v>2</v>
      </c>
      <c r="M138" s="832">
        <v>981.78</v>
      </c>
    </row>
    <row r="139" spans="1:13" ht="14.45" customHeight="1" x14ac:dyDescent="0.2">
      <c r="A139" s="821" t="s">
        <v>1389</v>
      </c>
      <c r="B139" s="822" t="s">
        <v>2144</v>
      </c>
      <c r="C139" s="822" t="s">
        <v>2070</v>
      </c>
      <c r="D139" s="822" t="s">
        <v>2055</v>
      </c>
      <c r="E139" s="822" t="s">
        <v>2071</v>
      </c>
      <c r="F139" s="831"/>
      <c r="G139" s="831"/>
      <c r="H139" s="827">
        <v>0</v>
      </c>
      <c r="I139" s="831">
        <v>2</v>
      </c>
      <c r="J139" s="831">
        <v>140.96</v>
      </c>
      <c r="K139" s="827">
        <v>1</v>
      </c>
      <c r="L139" s="831">
        <v>2</v>
      </c>
      <c r="M139" s="832">
        <v>140.96</v>
      </c>
    </row>
    <row r="140" spans="1:13" ht="14.45" customHeight="1" x14ac:dyDescent="0.2">
      <c r="A140" s="821" t="s">
        <v>1389</v>
      </c>
      <c r="B140" s="822" t="s">
        <v>1275</v>
      </c>
      <c r="C140" s="822" t="s">
        <v>1277</v>
      </c>
      <c r="D140" s="822" t="s">
        <v>830</v>
      </c>
      <c r="E140" s="822" t="s">
        <v>831</v>
      </c>
      <c r="F140" s="831"/>
      <c r="G140" s="831"/>
      <c r="H140" s="827"/>
      <c r="I140" s="831">
        <v>9</v>
      </c>
      <c r="J140" s="831">
        <v>0</v>
      </c>
      <c r="K140" s="827"/>
      <c r="L140" s="831">
        <v>9</v>
      </c>
      <c r="M140" s="832">
        <v>0</v>
      </c>
    </row>
    <row r="141" spans="1:13" ht="14.45" customHeight="1" x14ac:dyDescent="0.2">
      <c r="A141" s="821" t="s">
        <v>1389</v>
      </c>
      <c r="B141" s="822" t="s">
        <v>2135</v>
      </c>
      <c r="C141" s="822" t="s">
        <v>1770</v>
      </c>
      <c r="D141" s="822" t="s">
        <v>1395</v>
      </c>
      <c r="E141" s="822" t="s">
        <v>1771</v>
      </c>
      <c r="F141" s="831"/>
      <c r="G141" s="831"/>
      <c r="H141" s="827">
        <v>0</v>
      </c>
      <c r="I141" s="831">
        <v>3</v>
      </c>
      <c r="J141" s="831">
        <v>150.96</v>
      </c>
      <c r="K141" s="827">
        <v>1</v>
      </c>
      <c r="L141" s="831">
        <v>3</v>
      </c>
      <c r="M141" s="832">
        <v>150.96</v>
      </c>
    </row>
    <row r="142" spans="1:13" ht="14.45" customHeight="1" x14ac:dyDescent="0.2">
      <c r="A142" s="821" t="s">
        <v>1389</v>
      </c>
      <c r="B142" s="822" t="s">
        <v>2135</v>
      </c>
      <c r="C142" s="822" t="s">
        <v>1772</v>
      </c>
      <c r="D142" s="822" t="s">
        <v>1395</v>
      </c>
      <c r="E142" s="822" t="s">
        <v>1773</v>
      </c>
      <c r="F142" s="831"/>
      <c r="G142" s="831"/>
      <c r="H142" s="827">
        <v>0</v>
      </c>
      <c r="I142" s="831">
        <v>1</v>
      </c>
      <c r="J142" s="831">
        <v>150.94</v>
      </c>
      <c r="K142" s="827">
        <v>1</v>
      </c>
      <c r="L142" s="831">
        <v>1</v>
      </c>
      <c r="M142" s="832">
        <v>150.94</v>
      </c>
    </row>
    <row r="143" spans="1:13" ht="14.45" customHeight="1" x14ac:dyDescent="0.2">
      <c r="A143" s="821" t="s">
        <v>1390</v>
      </c>
      <c r="B143" s="822" t="s">
        <v>2145</v>
      </c>
      <c r="C143" s="822" t="s">
        <v>2087</v>
      </c>
      <c r="D143" s="822" t="s">
        <v>2088</v>
      </c>
      <c r="E143" s="822" t="s">
        <v>2089</v>
      </c>
      <c r="F143" s="831"/>
      <c r="G143" s="831"/>
      <c r="H143" s="827">
        <v>0</v>
      </c>
      <c r="I143" s="831">
        <v>1</v>
      </c>
      <c r="J143" s="831">
        <v>43.21</v>
      </c>
      <c r="K143" s="827">
        <v>1</v>
      </c>
      <c r="L143" s="831">
        <v>1</v>
      </c>
      <c r="M143" s="832">
        <v>43.21</v>
      </c>
    </row>
    <row r="144" spans="1:13" ht="14.45" customHeight="1" x14ac:dyDescent="0.2">
      <c r="A144" s="821" t="s">
        <v>1390</v>
      </c>
      <c r="B144" s="822" t="s">
        <v>1152</v>
      </c>
      <c r="C144" s="822" t="s">
        <v>1159</v>
      </c>
      <c r="D144" s="822" t="s">
        <v>717</v>
      </c>
      <c r="E144" s="822" t="s">
        <v>1160</v>
      </c>
      <c r="F144" s="831"/>
      <c r="G144" s="831"/>
      <c r="H144" s="827">
        <v>0</v>
      </c>
      <c r="I144" s="831">
        <v>27</v>
      </c>
      <c r="J144" s="831">
        <v>19880.910000000003</v>
      </c>
      <c r="K144" s="827">
        <v>1</v>
      </c>
      <c r="L144" s="831">
        <v>27</v>
      </c>
      <c r="M144" s="832">
        <v>19880.910000000003</v>
      </c>
    </row>
    <row r="145" spans="1:13" ht="14.45" customHeight="1" x14ac:dyDescent="0.2">
      <c r="A145" s="821" t="s">
        <v>1390</v>
      </c>
      <c r="B145" s="822" t="s">
        <v>1152</v>
      </c>
      <c r="C145" s="822" t="s">
        <v>1163</v>
      </c>
      <c r="D145" s="822" t="s">
        <v>717</v>
      </c>
      <c r="E145" s="822" t="s">
        <v>1164</v>
      </c>
      <c r="F145" s="831"/>
      <c r="G145" s="831"/>
      <c r="H145" s="827">
        <v>0</v>
      </c>
      <c r="I145" s="831">
        <v>3</v>
      </c>
      <c r="J145" s="831">
        <v>1472.67</v>
      </c>
      <c r="K145" s="827">
        <v>1</v>
      </c>
      <c r="L145" s="831">
        <v>3</v>
      </c>
      <c r="M145" s="832">
        <v>1472.67</v>
      </c>
    </row>
    <row r="146" spans="1:13" ht="14.45" customHeight="1" x14ac:dyDescent="0.2">
      <c r="A146" s="821" t="s">
        <v>1390</v>
      </c>
      <c r="B146" s="822" t="s">
        <v>1152</v>
      </c>
      <c r="C146" s="822" t="s">
        <v>1157</v>
      </c>
      <c r="D146" s="822" t="s">
        <v>717</v>
      </c>
      <c r="E146" s="822" t="s">
        <v>1158</v>
      </c>
      <c r="F146" s="831"/>
      <c r="G146" s="831"/>
      <c r="H146" s="827">
        <v>0</v>
      </c>
      <c r="I146" s="831">
        <v>4</v>
      </c>
      <c r="J146" s="831">
        <v>3694.96</v>
      </c>
      <c r="K146" s="827">
        <v>1</v>
      </c>
      <c r="L146" s="831">
        <v>4</v>
      </c>
      <c r="M146" s="832">
        <v>3694.96</v>
      </c>
    </row>
    <row r="147" spans="1:13" ht="14.45" customHeight="1" x14ac:dyDescent="0.2">
      <c r="A147" s="821" t="s">
        <v>1390</v>
      </c>
      <c r="B147" s="822" t="s">
        <v>1181</v>
      </c>
      <c r="C147" s="822" t="s">
        <v>2076</v>
      </c>
      <c r="D147" s="822" t="s">
        <v>2077</v>
      </c>
      <c r="E147" s="822" t="s">
        <v>1335</v>
      </c>
      <c r="F147" s="831">
        <v>1</v>
      </c>
      <c r="G147" s="831">
        <v>62.18</v>
      </c>
      <c r="H147" s="827">
        <v>1</v>
      </c>
      <c r="I147" s="831"/>
      <c r="J147" s="831"/>
      <c r="K147" s="827">
        <v>0</v>
      </c>
      <c r="L147" s="831">
        <v>1</v>
      </c>
      <c r="M147" s="832">
        <v>62.18</v>
      </c>
    </row>
    <row r="148" spans="1:13" ht="14.45" customHeight="1" x14ac:dyDescent="0.2">
      <c r="A148" s="821" t="s">
        <v>1390</v>
      </c>
      <c r="B148" s="822" t="s">
        <v>1275</v>
      </c>
      <c r="C148" s="822" t="s">
        <v>1277</v>
      </c>
      <c r="D148" s="822" t="s">
        <v>830</v>
      </c>
      <c r="E148" s="822" t="s">
        <v>831</v>
      </c>
      <c r="F148" s="831"/>
      <c r="G148" s="831"/>
      <c r="H148" s="827"/>
      <c r="I148" s="831">
        <v>14</v>
      </c>
      <c r="J148" s="831">
        <v>0</v>
      </c>
      <c r="K148" s="827"/>
      <c r="L148" s="831">
        <v>14</v>
      </c>
      <c r="M148" s="832">
        <v>0</v>
      </c>
    </row>
    <row r="149" spans="1:13" ht="14.45" customHeight="1" x14ac:dyDescent="0.2">
      <c r="A149" s="821" t="s">
        <v>1390</v>
      </c>
      <c r="B149" s="822" t="s">
        <v>1275</v>
      </c>
      <c r="C149" s="822" t="s">
        <v>1353</v>
      </c>
      <c r="D149" s="822" t="s">
        <v>830</v>
      </c>
      <c r="E149" s="822" t="s">
        <v>1354</v>
      </c>
      <c r="F149" s="831"/>
      <c r="G149" s="831"/>
      <c r="H149" s="827">
        <v>0</v>
      </c>
      <c r="I149" s="831">
        <v>3</v>
      </c>
      <c r="J149" s="831">
        <v>184.47</v>
      </c>
      <c r="K149" s="827">
        <v>1</v>
      </c>
      <c r="L149" s="831">
        <v>3</v>
      </c>
      <c r="M149" s="832">
        <v>184.47</v>
      </c>
    </row>
    <row r="150" spans="1:13" ht="14.45" customHeight="1" x14ac:dyDescent="0.2">
      <c r="A150" s="821" t="s">
        <v>1390</v>
      </c>
      <c r="B150" s="822" t="s">
        <v>2146</v>
      </c>
      <c r="C150" s="822" t="s">
        <v>2079</v>
      </c>
      <c r="D150" s="822" t="s">
        <v>2080</v>
      </c>
      <c r="E150" s="822" t="s">
        <v>2081</v>
      </c>
      <c r="F150" s="831"/>
      <c r="G150" s="831"/>
      <c r="H150" s="827">
        <v>0</v>
      </c>
      <c r="I150" s="831">
        <v>4</v>
      </c>
      <c r="J150" s="831">
        <v>491.84</v>
      </c>
      <c r="K150" s="827">
        <v>1</v>
      </c>
      <c r="L150" s="831">
        <v>4</v>
      </c>
      <c r="M150" s="832">
        <v>491.84</v>
      </c>
    </row>
    <row r="151" spans="1:13" ht="14.45" customHeight="1" thickBot="1" x14ac:dyDescent="0.25">
      <c r="A151" s="813" t="s">
        <v>1390</v>
      </c>
      <c r="B151" s="814" t="s">
        <v>2135</v>
      </c>
      <c r="C151" s="814" t="s">
        <v>1770</v>
      </c>
      <c r="D151" s="814" t="s">
        <v>1395</v>
      </c>
      <c r="E151" s="814" t="s">
        <v>1771</v>
      </c>
      <c r="F151" s="833"/>
      <c r="G151" s="833"/>
      <c r="H151" s="819">
        <v>0</v>
      </c>
      <c r="I151" s="833">
        <v>2</v>
      </c>
      <c r="J151" s="833">
        <v>100.64</v>
      </c>
      <c r="K151" s="819">
        <v>1</v>
      </c>
      <c r="L151" s="833">
        <v>2</v>
      </c>
      <c r="M151" s="834">
        <v>100.64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0602A2A-9991-4A89-923B-D84AD20F9D8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2148</v>
      </c>
      <c r="C6" s="713">
        <v>184.74170999999998</v>
      </c>
      <c r="D6" s="713">
        <v>27.577000000000002</v>
      </c>
      <c r="E6" s="713"/>
      <c r="F6" s="713">
        <v>113.5565</v>
      </c>
      <c r="G6" s="713">
        <v>0</v>
      </c>
      <c r="H6" s="713">
        <v>113.5565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2149</v>
      </c>
      <c r="C7" s="713">
        <v>3793.9770699999981</v>
      </c>
      <c r="D7" s="713">
        <v>3088.2696900000001</v>
      </c>
      <c r="E7" s="713"/>
      <c r="F7" s="713">
        <v>3152.5918499999989</v>
      </c>
      <c r="G7" s="713">
        <v>0</v>
      </c>
      <c r="H7" s="713">
        <v>3152.5918499999989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2150</v>
      </c>
      <c r="C8" s="713">
        <v>158.69030000000001</v>
      </c>
      <c r="D8" s="713">
        <v>155.38526999999999</v>
      </c>
      <c r="E8" s="713"/>
      <c r="F8" s="713">
        <v>101.09374999999999</v>
      </c>
      <c r="G8" s="713">
        <v>0</v>
      </c>
      <c r="H8" s="713">
        <v>101.09374999999999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2151</v>
      </c>
      <c r="C9" s="713">
        <v>2.46286</v>
      </c>
      <c r="D9" s="713">
        <v>3.8706699999999996</v>
      </c>
      <c r="E9" s="713"/>
      <c r="F9" s="713">
        <v>2.8523000000000005</v>
      </c>
      <c r="G9" s="713">
        <v>0</v>
      </c>
      <c r="H9" s="713">
        <v>2.8523000000000005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2152</v>
      </c>
      <c r="C10" s="713">
        <v>0</v>
      </c>
      <c r="D10" s="713">
        <v>0</v>
      </c>
      <c r="E10" s="713"/>
      <c r="F10" s="713">
        <v>10.199999999999999</v>
      </c>
      <c r="G10" s="713">
        <v>0</v>
      </c>
      <c r="H10" s="713">
        <v>10.199999999999999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2153</v>
      </c>
      <c r="C11" s="713">
        <v>0</v>
      </c>
      <c r="D11" s="713">
        <v>0</v>
      </c>
      <c r="E11" s="713"/>
      <c r="F11" s="713">
        <v>1.31325</v>
      </c>
      <c r="G11" s="713">
        <v>0</v>
      </c>
      <c r="H11" s="713">
        <v>1.31325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2154</v>
      </c>
      <c r="C12" s="713">
        <v>157.13909999999998</v>
      </c>
      <c r="D12" s="713">
        <v>145.31397999999999</v>
      </c>
      <c r="E12" s="713"/>
      <c r="F12" s="713">
        <v>137.35781</v>
      </c>
      <c r="G12" s="713">
        <v>0</v>
      </c>
      <c r="H12" s="713">
        <v>137.35781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2155</v>
      </c>
      <c r="C13" s="713">
        <v>389.03738999999996</v>
      </c>
      <c r="D13" s="713">
        <v>416.24644000000006</v>
      </c>
      <c r="E13" s="713"/>
      <c r="F13" s="713">
        <v>517.05646999999999</v>
      </c>
      <c r="G13" s="713">
        <v>0</v>
      </c>
      <c r="H13" s="713">
        <v>517.05646999999999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2156</v>
      </c>
      <c r="C14" s="713">
        <v>24.605039999999999</v>
      </c>
      <c r="D14" s="713">
        <v>28.150500000000001</v>
      </c>
      <c r="E14" s="713"/>
      <c r="F14" s="713">
        <v>29.185500000000001</v>
      </c>
      <c r="G14" s="713">
        <v>0</v>
      </c>
      <c r="H14" s="713">
        <v>29.185500000000001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569</v>
      </c>
      <c r="B15" s="712" t="s">
        <v>2157</v>
      </c>
      <c r="C15" s="713">
        <v>38.493949999999998</v>
      </c>
      <c r="D15" s="713">
        <v>4.8406199999999995</v>
      </c>
      <c r="E15" s="713"/>
      <c r="F15" s="713">
        <v>12.781699999999999</v>
      </c>
      <c r="G15" s="713">
        <v>0</v>
      </c>
      <c r="H15" s="713">
        <v>12.781699999999999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569</v>
      </c>
      <c r="B16" s="712" t="s">
        <v>2158</v>
      </c>
      <c r="C16" s="713">
        <v>26.926900000000003</v>
      </c>
      <c r="D16" s="713">
        <v>13.935</v>
      </c>
      <c r="E16" s="713"/>
      <c r="F16" s="713">
        <v>4.9817099999999996</v>
      </c>
      <c r="G16" s="713">
        <v>0</v>
      </c>
      <c r="H16" s="713">
        <v>4.9817099999999996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569</v>
      </c>
      <c r="B17" s="712" t="s">
        <v>2159</v>
      </c>
      <c r="C17" s="713">
        <v>31.081499999999998</v>
      </c>
      <c r="D17" s="713">
        <v>27.565800000000003</v>
      </c>
      <c r="E17" s="713"/>
      <c r="F17" s="713">
        <v>146.40620000000001</v>
      </c>
      <c r="G17" s="713">
        <v>0</v>
      </c>
      <c r="H17" s="713">
        <v>146.40620000000001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569</v>
      </c>
      <c r="B18" s="712" t="s">
        <v>2160</v>
      </c>
      <c r="C18" s="713">
        <v>2.6779000000000002</v>
      </c>
      <c r="D18" s="713">
        <v>13.27164</v>
      </c>
      <c r="E18" s="713"/>
      <c r="F18" s="713">
        <v>20.373420000000003</v>
      </c>
      <c r="G18" s="713">
        <v>0</v>
      </c>
      <c r="H18" s="713">
        <v>20.373420000000003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569</v>
      </c>
      <c r="B19" s="712" t="s">
        <v>2161</v>
      </c>
      <c r="C19" s="713">
        <v>6.1552700000000007</v>
      </c>
      <c r="D19" s="713">
        <v>7.7608199999999989</v>
      </c>
      <c r="E19" s="713"/>
      <c r="F19" s="713">
        <v>0.88769999999999993</v>
      </c>
      <c r="G19" s="713">
        <v>0</v>
      </c>
      <c r="H19" s="713">
        <v>0.88769999999999993</v>
      </c>
      <c r="I19" s="714" t="s">
        <v>329</v>
      </c>
      <c r="J19" s="715" t="s">
        <v>1</v>
      </c>
    </row>
    <row r="20" spans="1:10" ht="14.45" customHeight="1" x14ac:dyDescent="0.2">
      <c r="A20" s="711" t="s">
        <v>569</v>
      </c>
      <c r="B20" s="712" t="s">
        <v>2162</v>
      </c>
      <c r="C20" s="713">
        <v>42.260460000000002</v>
      </c>
      <c r="D20" s="713">
        <v>30.337799999999998</v>
      </c>
      <c r="E20" s="713"/>
      <c r="F20" s="713">
        <v>74.656999999999996</v>
      </c>
      <c r="G20" s="713">
        <v>0</v>
      </c>
      <c r="H20" s="713">
        <v>74.656999999999996</v>
      </c>
      <c r="I20" s="714" t="s">
        <v>329</v>
      </c>
      <c r="J20" s="715" t="s">
        <v>1</v>
      </c>
    </row>
    <row r="21" spans="1:10" ht="14.45" customHeight="1" x14ac:dyDescent="0.2">
      <c r="A21" s="711" t="s">
        <v>569</v>
      </c>
      <c r="B21" s="712" t="s">
        <v>579</v>
      </c>
      <c r="C21" s="713">
        <v>4858.2494499999984</v>
      </c>
      <c r="D21" s="713">
        <v>3962.5252299999993</v>
      </c>
      <c r="E21" s="713"/>
      <c r="F21" s="713">
        <v>4325.2951599999997</v>
      </c>
      <c r="G21" s="713">
        <v>0</v>
      </c>
      <c r="H21" s="713">
        <v>4325.2951599999997</v>
      </c>
      <c r="I21" s="714" t="s">
        <v>329</v>
      </c>
      <c r="J21" s="715" t="s">
        <v>580</v>
      </c>
    </row>
    <row r="23" spans="1:10" ht="14.45" customHeight="1" x14ac:dyDescent="0.2">
      <c r="A23" s="711" t="s">
        <v>569</v>
      </c>
      <c r="B23" s="712" t="s">
        <v>570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595</v>
      </c>
      <c r="B24" s="712" t="s">
        <v>596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595</v>
      </c>
      <c r="B25" s="712" t="s">
        <v>2152</v>
      </c>
      <c r="C25" s="713">
        <v>0</v>
      </c>
      <c r="D25" s="713">
        <v>0</v>
      </c>
      <c r="E25" s="713"/>
      <c r="F25" s="713">
        <v>10.199999999999999</v>
      </c>
      <c r="G25" s="713">
        <v>0</v>
      </c>
      <c r="H25" s="713">
        <v>10.199999999999999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595</v>
      </c>
      <c r="B26" s="712" t="s">
        <v>597</v>
      </c>
      <c r="C26" s="713">
        <v>0</v>
      </c>
      <c r="D26" s="713">
        <v>0</v>
      </c>
      <c r="E26" s="713"/>
      <c r="F26" s="713">
        <v>10.199999999999999</v>
      </c>
      <c r="G26" s="713">
        <v>0</v>
      </c>
      <c r="H26" s="713">
        <v>10.199999999999999</v>
      </c>
      <c r="I26" s="714" t="s">
        <v>329</v>
      </c>
      <c r="J26" s="715" t="s">
        <v>584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585</v>
      </c>
    </row>
    <row r="28" spans="1:10" ht="14.45" customHeight="1" x14ac:dyDescent="0.2">
      <c r="A28" s="711" t="s">
        <v>581</v>
      </c>
      <c r="B28" s="712" t="s">
        <v>582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581</v>
      </c>
      <c r="B29" s="712" t="s">
        <v>2151</v>
      </c>
      <c r="C29" s="713">
        <v>0.73030000000000006</v>
      </c>
      <c r="D29" s="713">
        <v>1.80091</v>
      </c>
      <c r="E29" s="713"/>
      <c r="F29" s="713">
        <v>1.0252000000000001</v>
      </c>
      <c r="G29" s="713">
        <v>0</v>
      </c>
      <c r="H29" s="713">
        <v>1.0252000000000001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581</v>
      </c>
      <c r="B30" s="712" t="s">
        <v>2153</v>
      </c>
      <c r="C30" s="713">
        <v>0</v>
      </c>
      <c r="D30" s="713">
        <v>0</v>
      </c>
      <c r="E30" s="713"/>
      <c r="F30" s="713">
        <v>0.26850000000000002</v>
      </c>
      <c r="G30" s="713">
        <v>0</v>
      </c>
      <c r="H30" s="713">
        <v>0.26850000000000002</v>
      </c>
      <c r="I30" s="714" t="s">
        <v>329</v>
      </c>
      <c r="J30" s="715" t="s">
        <v>1</v>
      </c>
    </row>
    <row r="31" spans="1:10" ht="14.45" customHeight="1" x14ac:dyDescent="0.2">
      <c r="A31" s="711" t="s">
        <v>581</v>
      </c>
      <c r="B31" s="712" t="s">
        <v>2154</v>
      </c>
      <c r="C31" s="713">
        <v>72.325469999999996</v>
      </c>
      <c r="D31" s="713">
        <v>67.622339999999994</v>
      </c>
      <c r="E31" s="713"/>
      <c r="F31" s="713">
        <v>73.006680000000003</v>
      </c>
      <c r="G31" s="713">
        <v>0</v>
      </c>
      <c r="H31" s="713">
        <v>73.006680000000003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581</v>
      </c>
      <c r="B32" s="712" t="s">
        <v>2155</v>
      </c>
      <c r="C32" s="713">
        <v>35.467949999999995</v>
      </c>
      <c r="D32" s="713">
        <v>31.768619999999999</v>
      </c>
      <c r="E32" s="713"/>
      <c r="F32" s="713">
        <v>47.389009999999999</v>
      </c>
      <c r="G32" s="713">
        <v>0</v>
      </c>
      <c r="H32" s="713">
        <v>47.389009999999999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581</v>
      </c>
      <c r="B33" s="712" t="s">
        <v>2156</v>
      </c>
      <c r="C33" s="713">
        <v>13.422199999999998</v>
      </c>
      <c r="D33" s="713">
        <v>18.6435</v>
      </c>
      <c r="E33" s="713"/>
      <c r="F33" s="713">
        <v>19.0715</v>
      </c>
      <c r="G33" s="713">
        <v>0</v>
      </c>
      <c r="H33" s="713">
        <v>19.0715</v>
      </c>
      <c r="I33" s="714" t="s">
        <v>329</v>
      </c>
      <c r="J33" s="715" t="s">
        <v>1</v>
      </c>
    </row>
    <row r="34" spans="1:10" ht="14.45" customHeight="1" x14ac:dyDescent="0.2">
      <c r="A34" s="711" t="s">
        <v>581</v>
      </c>
      <c r="B34" s="712" t="s">
        <v>2158</v>
      </c>
      <c r="C34" s="713">
        <v>2.6040000000000001</v>
      </c>
      <c r="D34" s="713">
        <v>2.95</v>
      </c>
      <c r="E34" s="713"/>
      <c r="F34" s="713">
        <v>3.0030000000000001</v>
      </c>
      <c r="G34" s="713">
        <v>0</v>
      </c>
      <c r="H34" s="713">
        <v>3.0030000000000001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581</v>
      </c>
      <c r="B35" s="712" t="s">
        <v>2159</v>
      </c>
      <c r="C35" s="713">
        <v>12.852</v>
      </c>
      <c r="D35" s="713">
        <v>10.726000000000001</v>
      </c>
      <c r="E35" s="713"/>
      <c r="F35" s="713">
        <v>69.548000000000002</v>
      </c>
      <c r="G35" s="713">
        <v>0</v>
      </c>
      <c r="H35" s="713">
        <v>69.548000000000002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581</v>
      </c>
      <c r="B36" s="712" t="s">
        <v>2160</v>
      </c>
      <c r="C36" s="713">
        <v>2.6779000000000002</v>
      </c>
      <c r="D36" s="713">
        <v>0</v>
      </c>
      <c r="E36" s="713"/>
      <c r="F36" s="713">
        <v>2.6779000000000002</v>
      </c>
      <c r="G36" s="713">
        <v>0</v>
      </c>
      <c r="H36" s="713">
        <v>2.6779000000000002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581</v>
      </c>
      <c r="B37" s="712" t="s">
        <v>2161</v>
      </c>
      <c r="C37" s="713">
        <v>0</v>
      </c>
      <c r="D37" s="713">
        <v>0.3957</v>
      </c>
      <c r="E37" s="713"/>
      <c r="F37" s="713">
        <v>0.49199999999999999</v>
      </c>
      <c r="G37" s="713">
        <v>0</v>
      </c>
      <c r="H37" s="713">
        <v>0.49199999999999999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581</v>
      </c>
      <c r="B38" s="712" t="s">
        <v>583</v>
      </c>
      <c r="C38" s="713">
        <v>140.07981999999998</v>
      </c>
      <c r="D38" s="713">
        <v>133.90707</v>
      </c>
      <c r="E38" s="713"/>
      <c r="F38" s="713">
        <v>216.48178999999999</v>
      </c>
      <c r="G38" s="713">
        <v>0</v>
      </c>
      <c r="H38" s="713">
        <v>216.48178999999999</v>
      </c>
      <c r="I38" s="714" t="s">
        <v>329</v>
      </c>
      <c r="J38" s="715" t="s">
        <v>584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585</v>
      </c>
    </row>
    <row r="40" spans="1:10" ht="14.45" customHeight="1" x14ac:dyDescent="0.2">
      <c r="A40" s="711" t="s">
        <v>586</v>
      </c>
      <c r="B40" s="712" t="s">
        <v>587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586</v>
      </c>
      <c r="B41" s="712" t="s">
        <v>2154</v>
      </c>
      <c r="C41" s="713">
        <v>68.319299999999984</v>
      </c>
      <c r="D41" s="713">
        <v>55.611529999999995</v>
      </c>
      <c r="E41" s="713"/>
      <c r="F41" s="713">
        <v>45.928639999999994</v>
      </c>
      <c r="G41" s="713">
        <v>0</v>
      </c>
      <c r="H41" s="713">
        <v>45.928639999999994</v>
      </c>
      <c r="I41" s="714" t="s">
        <v>329</v>
      </c>
      <c r="J41" s="715" t="s">
        <v>1</v>
      </c>
    </row>
    <row r="42" spans="1:10" ht="14.45" customHeight="1" x14ac:dyDescent="0.2">
      <c r="A42" s="711" t="s">
        <v>586</v>
      </c>
      <c r="B42" s="712" t="s">
        <v>2155</v>
      </c>
      <c r="C42" s="713">
        <v>9.6092399999999998</v>
      </c>
      <c r="D42" s="713">
        <v>7.4906000000000006</v>
      </c>
      <c r="E42" s="713"/>
      <c r="F42" s="713">
        <v>15.3353</v>
      </c>
      <c r="G42" s="713">
        <v>0</v>
      </c>
      <c r="H42" s="713">
        <v>15.3353</v>
      </c>
      <c r="I42" s="714" t="s">
        <v>329</v>
      </c>
      <c r="J42" s="715" t="s">
        <v>1</v>
      </c>
    </row>
    <row r="43" spans="1:10" ht="14.45" customHeight="1" x14ac:dyDescent="0.2">
      <c r="A43" s="711" t="s">
        <v>586</v>
      </c>
      <c r="B43" s="712" t="s">
        <v>2157</v>
      </c>
      <c r="C43" s="713">
        <v>2.3965999999999998</v>
      </c>
      <c r="D43" s="713">
        <v>4.8406199999999995</v>
      </c>
      <c r="E43" s="713"/>
      <c r="F43" s="713">
        <v>2.3965999999999998</v>
      </c>
      <c r="G43" s="713">
        <v>0</v>
      </c>
      <c r="H43" s="713">
        <v>2.3965999999999998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586</v>
      </c>
      <c r="B44" s="712" t="s">
        <v>2158</v>
      </c>
      <c r="C44" s="713">
        <v>0.32</v>
      </c>
      <c r="D44" s="713">
        <v>5.5E-2</v>
      </c>
      <c r="E44" s="713"/>
      <c r="F44" s="713">
        <v>0.28899999999999998</v>
      </c>
      <c r="G44" s="713">
        <v>0</v>
      </c>
      <c r="H44" s="713">
        <v>0.28899999999999998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586</v>
      </c>
      <c r="B45" s="712" t="s">
        <v>2159</v>
      </c>
      <c r="C45" s="713">
        <v>7.1414999999999997</v>
      </c>
      <c r="D45" s="713">
        <v>6.4258000000000006</v>
      </c>
      <c r="E45" s="713"/>
      <c r="F45" s="713">
        <v>18.276799999999998</v>
      </c>
      <c r="G45" s="713">
        <v>0</v>
      </c>
      <c r="H45" s="713">
        <v>18.276799999999998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586</v>
      </c>
      <c r="B46" s="712" t="s">
        <v>588</v>
      </c>
      <c r="C46" s="713">
        <v>87.786639999999977</v>
      </c>
      <c r="D46" s="713">
        <v>74.423549999999992</v>
      </c>
      <c r="E46" s="713"/>
      <c r="F46" s="713">
        <v>82.226339999999993</v>
      </c>
      <c r="G46" s="713">
        <v>0</v>
      </c>
      <c r="H46" s="713">
        <v>82.226339999999993</v>
      </c>
      <c r="I46" s="714" t="s">
        <v>329</v>
      </c>
      <c r="J46" s="715" t="s">
        <v>584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585</v>
      </c>
    </row>
    <row r="48" spans="1:10" ht="14.45" customHeight="1" x14ac:dyDescent="0.2">
      <c r="A48" s="711" t="s">
        <v>589</v>
      </c>
      <c r="B48" s="712" t="s">
        <v>590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589</v>
      </c>
      <c r="B49" s="712" t="s">
        <v>2151</v>
      </c>
      <c r="C49" s="713">
        <v>1.7325599999999999</v>
      </c>
      <c r="D49" s="713">
        <v>2.0697599999999996</v>
      </c>
      <c r="E49" s="713"/>
      <c r="F49" s="713">
        <v>1.8271000000000002</v>
      </c>
      <c r="G49" s="713">
        <v>0</v>
      </c>
      <c r="H49" s="713">
        <v>1.8271000000000002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589</v>
      </c>
      <c r="B50" s="712" t="s">
        <v>2153</v>
      </c>
      <c r="C50" s="713">
        <v>0</v>
      </c>
      <c r="D50" s="713">
        <v>0</v>
      </c>
      <c r="E50" s="713"/>
      <c r="F50" s="713">
        <v>1.0447500000000001</v>
      </c>
      <c r="G50" s="713">
        <v>0</v>
      </c>
      <c r="H50" s="713">
        <v>1.0447500000000001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589</v>
      </c>
      <c r="B51" s="712" t="s">
        <v>2154</v>
      </c>
      <c r="C51" s="713">
        <v>16.494329999999998</v>
      </c>
      <c r="D51" s="713">
        <v>22.080110000000001</v>
      </c>
      <c r="E51" s="713"/>
      <c r="F51" s="713">
        <v>18.422489999999996</v>
      </c>
      <c r="G51" s="713">
        <v>0</v>
      </c>
      <c r="H51" s="713">
        <v>18.422489999999996</v>
      </c>
      <c r="I51" s="714" t="s">
        <v>329</v>
      </c>
      <c r="J51" s="715" t="s">
        <v>1</v>
      </c>
    </row>
    <row r="52" spans="1:10" ht="14.45" customHeight="1" x14ac:dyDescent="0.2">
      <c r="A52" s="711" t="s">
        <v>589</v>
      </c>
      <c r="B52" s="712" t="s">
        <v>2155</v>
      </c>
      <c r="C52" s="713">
        <v>37.666129999999995</v>
      </c>
      <c r="D52" s="713">
        <v>35.584220000000002</v>
      </c>
      <c r="E52" s="713"/>
      <c r="F52" s="713">
        <v>40.920110000000001</v>
      </c>
      <c r="G52" s="713">
        <v>0</v>
      </c>
      <c r="H52" s="713">
        <v>40.920110000000001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589</v>
      </c>
      <c r="B53" s="712" t="s">
        <v>2156</v>
      </c>
      <c r="C53" s="713">
        <v>11.182840000000001</v>
      </c>
      <c r="D53" s="713">
        <v>9.5069999999999997</v>
      </c>
      <c r="E53" s="713"/>
      <c r="F53" s="713">
        <v>10.114000000000001</v>
      </c>
      <c r="G53" s="713">
        <v>0</v>
      </c>
      <c r="H53" s="713">
        <v>10.114000000000001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589</v>
      </c>
      <c r="B54" s="712" t="s">
        <v>2158</v>
      </c>
      <c r="C54" s="713">
        <v>1.7509999999999999</v>
      </c>
      <c r="D54" s="713">
        <v>2.46</v>
      </c>
      <c r="E54" s="713"/>
      <c r="F54" s="713">
        <v>1.68971</v>
      </c>
      <c r="G54" s="713">
        <v>0</v>
      </c>
      <c r="H54" s="713">
        <v>1.68971</v>
      </c>
      <c r="I54" s="714" t="s">
        <v>329</v>
      </c>
      <c r="J54" s="715" t="s">
        <v>1</v>
      </c>
    </row>
    <row r="55" spans="1:10" ht="14.45" customHeight="1" x14ac:dyDescent="0.2">
      <c r="A55" s="711" t="s">
        <v>589</v>
      </c>
      <c r="B55" s="712" t="s">
        <v>2159</v>
      </c>
      <c r="C55" s="713">
        <v>11.087999999999999</v>
      </c>
      <c r="D55" s="713">
        <v>10.414</v>
      </c>
      <c r="E55" s="713"/>
      <c r="F55" s="713">
        <v>58.581400000000002</v>
      </c>
      <c r="G55" s="713">
        <v>0</v>
      </c>
      <c r="H55" s="713">
        <v>58.581400000000002</v>
      </c>
      <c r="I55" s="714" t="s">
        <v>329</v>
      </c>
      <c r="J55" s="715" t="s">
        <v>1</v>
      </c>
    </row>
    <row r="56" spans="1:10" ht="14.45" customHeight="1" x14ac:dyDescent="0.2">
      <c r="A56" s="711" t="s">
        <v>589</v>
      </c>
      <c r="B56" s="712" t="s">
        <v>2160</v>
      </c>
      <c r="C56" s="713">
        <v>0</v>
      </c>
      <c r="D56" s="713">
        <v>13.27164</v>
      </c>
      <c r="E56" s="713"/>
      <c r="F56" s="713">
        <v>17.695520000000002</v>
      </c>
      <c r="G56" s="713">
        <v>0</v>
      </c>
      <c r="H56" s="713">
        <v>17.695520000000002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589</v>
      </c>
      <c r="B57" s="712" t="s">
        <v>2161</v>
      </c>
      <c r="C57" s="713">
        <v>0</v>
      </c>
      <c r="D57" s="713">
        <v>0.5988</v>
      </c>
      <c r="E57" s="713"/>
      <c r="F57" s="713">
        <v>0.3957</v>
      </c>
      <c r="G57" s="713">
        <v>0</v>
      </c>
      <c r="H57" s="713">
        <v>0.3957</v>
      </c>
      <c r="I57" s="714" t="s">
        <v>329</v>
      </c>
      <c r="J57" s="715" t="s">
        <v>1</v>
      </c>
    </row>
    <row r="58" spans="1:10" ht="14.45" customHeight="1" x14ac:dyDescent="0.2">
      <c r="A58" s="711" t="s">
        <v>589</v>
      </c>
      <c r="B58" s="712" t="s">
        <v>591</v>
      </c>
      <c r="C58" s="713">
        <v>79.91485999999999</v>
      </c>
      <c r="D58" s="713">
        <v>95.985529999999997</v>
      </c>
      <c r="E58" s="713"/>
      <c r="F58" s="713">
        <v>150.69077999999999</v>
      </c>
      <c r="G58" s="713">
        <v>0</v>
      </c>
      <c r="H58" s="713">
        <v>150.69077999999999</v>
      </c>
      <c r="I58" s="714" t="s">
        <v>329</v>
      </c>
      <c r="J58" s="715" t="s">
        <v>584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585</v>
      </c>
    </row>
    <row r="60" spans="1:10" ht="14.45" customHeight="1" x14ac:dyDescent="0.2">
      <c r="A60" s="711" t="s">
        <v>592</v>
      </c>
      <c r="B60" s="712" t="s">
        <v>593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592</v>
      </c>
      <c r="B61" s="712" t="s">
        <v>2148</v>
      </c>
      <c r="C61" s="713">
        <v>184.74170999999998</v>
      </c>
      <c r="D61" s="713">
        <v>27.577000000000002</v>
      </c>
      <c r="E61" s="713"/>
      <c r="F61" s="713">
        <v>113.5565</v>
      </c>
      <c r="G61" s="713">
        <v>0</v>
      </c>
      <c r="H61" s="713">
        <v>113.5565</v>
      </c>
      <c r="I61" s="714" t="s">
        <v>329</v>
      </c>
      <c r="J61" s="715" t="s">
        <v>1</v>
      </c>
    </row>
    <row r="62" spans="1:10" ht="14.45" customHeight="1" x14ac:dyDescent="0.2">
      <c r="A62" s="711" t="s">
        <v>592</v>
      </c>
      <c r="B62" s="712" t="s">
        <v>2149</v>
      </c>
      <c r="C62" s="713">
        <v>3793.9770699999981</v>
      </c>
      <c r="D62" s="713">
        <v>3088.2696900000001</v>
      </c>
      <c r="E62" s="713"/>
      <c r="F62" s="713">
        <v>3152.5918499999989</v>
      </c>
      <c r="G62" s="713">
        <v>0</v>
      </c>
      <c r="H62" s="713">
        <v>3152.5918499999989</v>
      </c>
      <c r="I62" s="714" t="s">
        <v>329</v>
      </c>
      <c r="J62" s="715" t="s">
        <v>1</v>
      </c>
    </row>
    <row r="63" spans="1:10" ht="14.45" customHeight="1" x14ac:dyDescent="0.2">
      <c r="A63" s="711" t="s">
        <v>592</v>
      </c>
      <c r="B63" s="712" t="s">
        <v>2150</v>
      </c>
      <c r="C63" s="713">
        <v>158.69030000000001</v>
      </c>
      <c r="D63" s="713">
        <v>155.38526999999999</v>
      </c>
      <c r="E63" s="713"/>
      <c r="F63" s="713">
        <v>101.09374999999999</v>
      </c>
      <c r="G63" s="713">
        <v>0</v>
      </c>
      <c r="H63" s="713">
        <v>101.09374999999999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592</v>
      </c>
      <c r="B64" s="712" t="s">
        <v>2155</v>
      </c>
      <c r="C64" s="713">
        <v>306.29406999999998</v>
      </c>
      <c r="D64" s="713">
        <v>341.40300000000008</v>
      </c>
      <c r="E64" s="713"/>
      <c r="F64" s="713">
        <v>413.41205000000002</v>
      </c>
      <c r="G64" s="713">
        <v>0</v>
      </c>
      <c r="H64" s="713">
        <v>413.41205000000002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592</v>
      </c>
      <c r="B65" s="712" t="s">
        <v>2157</v>
      </c>
      <c r="C65" s="713">
        <v>36.097349999999999</v>
      </c>
      <c r="D65" s="713">
        <v>0</v>
      </c>
      <c r="E65" s="713"/>
      <c r="F65" s="713">
        <v>10.3851</v>
      </c>
      <c r="G65" s="713">
        <v>0</v>
      </c>
      <c r="H65" s="713">
        <v>10.3851</v>
      </c>
      <c r="I65" s="714" t="s">
        <v>329</v>
      </c>
      <c r="J65" s="715" t="s">
        <v>1</v>
      </c>
    </row>
    <row r="66" spans="1:10" ht="14.45" customHeight="1" x14ac:dyDescent="0.2">
      <c r="A66" s="711" t="s">
        <v>592</v>
      </c>
      <c r="B66" s="712" t="s">
        <v>2158</v>
      </c>
      <c r="C66" s="713">
        <v>22.251900000000003</v>
      </c>
      <c r="D66" s="713">
        <v>8.4700000000000006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592</v>
      </c>
      <c r="B67" s="712" t="s">
        <v>2161</v>
      </c>
      <c r="C67" s="713">
        <v>6.1552700000000007</v>
      </c>
      <c r="D67" s="713">
        <v>6.7663199999999994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592</v>
      </c>
      <c r="B68" s="712" t="s">
        <v>2162</v>
      </c>
      <c r="C68" s="713">
        <v>42.260460000000002</v>
      </c>
      <c r="D68" s="713">
        <v>30.337799999999998</v>
      </c>
      <c r="E68" s="713"/>
      <c r="F68" s="713">
        <v>74.656999999999996</v>
      </c>
      <c r="G68" s="713">
        <v>0</v>
      </c>
      <c r="H68" s="713">
        <v>74.656999999999996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592</v>
      </c>
      <c r="B69" s="712" t="s">
        <v>594</v>
      </c>
      <c r="C69" s="713">
        <v>4550.4681299999984</v>
      </c>
      <c r="D69" s="713">
        <v>3658.2090800000001</v>
      </c>
      <c r="E69" s="713"/>
      <c r="F69" s="713">
        <v>3865.6962499999991</v>
      </c>
      <c r="G69" s="713">
        <v>0</v>
      </c>
      <c r="H69" s="713">
        <v>3865.6962499999991</v>
      </c>
      <c r="I69" s="714" t="s">
        <v>329</v>
      </c>
      <c r="J69" s="715" t="s">
        <v>584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585</v>
      </c>
    </row>
    <row r="71" spans="1:10" ht="14.45" customHeight="1" x14ac:dyDescent="0.2">
      <c r="A71" s="711" t="s">
        <v>569</v>
      </c>
      <c r="B71" s="712" t="s">
        <v>579</v>
      </c>
      <c r="C71" s="713">
        <v>4858.2494499999993</v>
      </c>
      <c r="D71" s="713">
        <v>3962.5252299999997</v>
      </c>
      <c r="E71" s="713"/>
      <c r="F71" s="713">
        <v>4325.2951599999997</v>
      </c>
      <c r="G71" s="713">
        <v>0</v>
      </c>
      <c r="H71" s="713">
        <v>4325.2951599999997</v>
      </c>
      <c r="I71" s="714" t="s">
        <v>329</v>
      </c>
      <c r="J71" s="715" t="s">
        <v>580</v>
      </c>
    </row>
  </sheetData>
  <mergeCells count="3">
    <mergeCell ref="A1:I1"/>
    <mergeCell ref="F3:I3"/>
    <mergeCell ref="C4:D4"/>
  </mergeCells>
  <conditionalFormatting sqref="F22 F72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71">
    <cfRule type="expression" dxfId="32" priority="6">
      <formula>$H23&gt;0</formula>
    </cfRule>
  </conditionalFormatting>
  <conditionalFormatting sqref="A23:A71">
    <cfRule type="expression" dxfId="31" priority="5">
      <formula>AND($J23&lt;&gt;"mezeraKL",$J23&lt;&gt;"")</formula>
    </cfRule>
  </conditionalFormatting>
  <conditionalFormatting sqref="I23:I71">
    <cfRule type="expression" dxfId="30" priority="7">
      <formula>$I23&gt;1</formula>
    </cfRule>
  </conditionalFormatting>
  <conditionalFormatting sqref="B23:B71">
    <cfRule type="expression" dxfId="29" priority="4">
      <formula>OR($J23="NS",$J23="SumaNS",$J23="Účet")</formula>
    </cfRule>
  </conditionalFormatting>
  <conditionalFormatting sqref="A23:D71 F23:I71">
    <cfRule type="expression" dxfId="28" priority="8">
      <formula>AND($J23&lt;&gt;"",$J23&lt;&gt;"mezeraKL")</formula>
    </cfRule>
  </conditionalFormatting>
  <conditionalFormatting sqref="B23:D71 F23:I71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71 F23:I71">
    <cfRule type="expression" dxfId="26" priority="2">
      <formula>OR($J23="SumaNS",$J23="NS")</formula>
    </cfRule>
  </conditionalFormatting>
  <hyperlinks>
    <hyperlink ref="A2" location="Obsah!A1" display="Zpět na Obsah  KL 01  1.-4.měsíc" xr:uid="{2DC7C9AD-6B1B-45F0-A14C-ABB828469DE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3688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40.193401357241598</v>
      </c>
      <c r="J3" s="203">
        <f>SUBTOTAL(9,J5:J1048576)</f>
        <v>106799</v>
      </c>
      <c r="K3" s="204">
        <f>SUBTOTAL(9,K5:K1048576)</f>
        <v>4292615.0715520456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569</v>
      </c>
      <c r="B5" s="807" t="s">
        <v>570</v>
      </c>
      <c r="C5" s="810" t="s">
        <v>595</v>
      </c>
      <c r="D5" s="838" t="s">
        <v>596</v>
      </c>
      <c r="E5" s="810" t="s">
        <v>2163</v>
      </c>
      <c r="F5" s="838" t="s">
        <v>2164</v>
      </c>
      <c r="G5" s="810" t="s">
        <v>2165</v>
      </c>
      <c r="H5" s="810" t="s">
        <v>2166</v>
      </c>
      <c r="I5" s="225">
        <v>1700</v>
      </c>
      <c r="J5" s="225">
        <v>6</v>
      </c>
      <c r="K5" s="830">
        <v>10200</v>
      </c>
    </row>
    <row r="6" spans="1:11" ht="14.45" customHeight="1" x14ac:dyDescent="0.2">
      <c r="A6" s="821" t="s">
        <v>569</v>
      </c>
      <c r="B6" s="822" t="s">
        <v>570</v>
      </c>
      <c r="C6" s="825" t="s">
        <v>581</v>
      </c>
      <c r="D6" s="839" t="s">
        <v>582</v>
      </c>
      <c r="E6" s="825" t="s">
        <v>2167</v>
      </c>
      <c r="F6" s="839" t="s">
        <v>2168</v>
      </c>
      <c r="G6" s="825" t="s">
        <v>2169</v>
      </c>
      <c r="H6" s="825" t="s">
        <v>2170</v>
      </c>
      <c r="I6" s="831">
        <v>147.17999267578125</v>
      </c>
      <c r="J6" s="831">
        <v>1</v>
      </c>
      <c r="K6" s="832">
        <v>147.17999267578125</v>
      </c>
    </row>
    <row r="7" spans="1:11" ht="14.45" customHeight="1" x14ac:dyDescent="0.2">
      <c r="A7" s="821" t="s">
        <v>569</v>
      </c>
      <c r="B7" s="822" t="s">
        <v>570</v>
      </c>
      <c r="C7" s="825" t="s">
        <v>581</v>
      </c>
      <c r="D7" s="839" t="s">
        <v>582</v>
      </c>
      <c r="E7" s="825" t="s">
        <v>2167</v>
      </c>
      <c r="F7" s="839" t="s">
        <v>2168</v>
      </c>
      <c r="G7" s="825" t="s">
        <v>2171</v>
      </c>
      <c r="H7" s="825" t="s">
        <v>2172</v>
      </c>
      <c r="I7" s="831">
        <v>147.17999267578125</v>
      </c>
      <c r="J7" s="831">
        <v>1</v>
      </c>
      <c r="K7" s="832">
        <v>147.17999267578125</v>
      </c>
    </row>
    <row r="8" spans="1:11" ht="14.45" customHeight="1" x14ac:dyDescent="0.2">
      <c r="A8" s="821" t="s">
        <v>569</v>
      </c>
      <c r="B8" s="822" t="s">
        <v>570</v>
      </c>
      <c r="C8" s="825" t="s">
        <v>581</v>
      </c>
      <c r="D8" s="839" t="s">
        <v>582</v>
      </c>
      <c r="E8" s="825" t="s">
        <v>2167</v>
      </c>
      <c r="F8" s="839" t="s">
        <v>2168</v>
      </c>
      <c r="G8" s="825" t="s">
        <v>2173</v>
      </c>
      <c r="H8" s="825" t="s">
        <v>2174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569</v>
      </c>
      <c r="B9" s="822" t="s">
        <v>570</v>
      </c>
      <c r="C9" s="825" t="s">
        <v>581</v>
      </c>
      <c r="D9" s="839" t="s">
        <v>582</v>
      </c>
      <c r="E9" s="825" t="s">
        <v>2175</v>
      </c>
      <c r="F9" s="839" t="s">
        <v>2176</v>
      </c>
      <c r="G9" s="825" t="s">
        <v>2177</v>
      </c>
      <c r="H9" s="825" t="s">
        <v>2178</v>
      </c>
      <c r="I9" s="831">
        <v>3.5799999237060547</v>
      </c>
      <c r="J9" s="831">
        <v>75</v>
      </c>
      <c r="K9" s="832">
        <v>268.5</v>
      </c>
    </row>
    <row r="10" spans="1:11" ht="14.45" customHeight="1" x14ac:dyDescent="0.2">
      <c r="A10" s="821" t="s">
        <v>569</v>
      </c>
      <c r="B10" s="822" t="s">
        <v>570</v>
      </c>
      <c r="C10" s="825" t="s">
        <v>581</v>
      </c>
      <c r="D10" s="839" t="s">
        <v>582</v>
      </c>
      <c r="E10" s="825" t="s">
        <v>2179</v>
      </c>
      <c r="F10" s="839" t="s">
        <v>2180</v>
      </c>
      <c r="G10" s="825" t="s">
        <v>2181</v>
      </c>
      <c r="H10" s="825" t="s">
        <v>2182</v>
      </c>
      <c r="I10" s="831">
        <v>749.2650146484375</v>
      </c>
      <c r="J10" s="831">
        <v>8</v>
      </c>
      <c r="K10" s="832">
        <v>5994.110107421875</v>
      </c>
    </row>
    <row r="11" spans="1:11" ht="14.45" customHeight="1" x14ac:dyDescent="0.2">
      <c r="A11" s="821" t="s">
        <v>569</v>
      </c>
      <c r="B11" s="822" t="s">
        <v>570</v>
      </c>
      <c r="C11" s="825" t="s">
        <v>581</v>
      </c>
      <c r="D11" s="839" t="s">
        <v>582</v>
      </c>
      <c r="E11" s="825" t="s">
        <v>2179</v>
      </c>
      <c r="F11" s="839" t="s">
        <v>2180</v>
      </c>
      <c r="G11" s="825" t="s">
        <v>2183</v>
      </c>
      <c r="H11" s="825" t="s">
        <v>2184</v>
      </c>
      <c r="I11" s="831">
        <v>6.4274998903274536</v>
      </c>
      <c r="J11" s="831">
        <v>400</v>
      </c>
      <c r="K11" s="832">
        <v>2571</v>
      </c>
    </row>
    <row r="12" spans="1:11" ht="14.45" customHeight="1" x14ac:dyDescent="0.2">
      <c r="A12" s="821" t="s">
        <v>569</v>
      </c>
      <c r="B12" s="822" t="s">
        <v>570</v>
      </c>
      <c r="C12" s="825" t="s">
        <v>581</v>
      </c>
      <c r="D12" s="839" t="s">
        <v>582</v>
      </c>
      <c r="E12" s="825" t="s">
        <v>2179</v>
      </c>
      <c r="F12" s="839" t="s">
        <v>2180</v>
      </c>
      <c r="G12" s="825" t="s">
        <v>2185</v>
      </c>
      <c r="H12" s="825" t="s">
        <v>2186</v>
      </c>
      <c r="I12" s="831">
        <v>9.5100002288818359</v>
      </c>
      <c r="J12" s="831">
        <v>140</v>
      </c>
      <c r="K12" s="832">
        <v>1331.4000244140625</v>
      </c>
    </row>
    <row r="13" spans="1:11" ht="14.45" customHeight="1" x14ac:dyDescent="0.2">
      <c r="A13" s="821" t="s">
        <v>569</v>
      </c>
      <c r="B13" s="822" t="s">
        <v>570</v>
      </c>
      <c r="C13" s="825" t="s">
        <v>581</v>
      </c>
      <c r="D13" s="839" t="s">
        <v>582</v>
      </c>
      <c r="E13" s="825" t="s">
        <v>2179</v>
      </c>
      <c r="F13" s="839" t="s">
        <v>2180</v>
      </c>
      <c r="G13" s="825" t="s">
        <v>2187</v>
      </c>
      <c r="H13" s="825" t="s">
        <v>2188</v>
      </c>
      <c r="I13" s="831">
        <v>1.0099999904632568</v>
      </c>
      <c r="J13" s="831">
        <v>1300</v>
      </c>
      <c r="K13" s="832">
        <v>1313</v>
      </c>
    </row>
    <row r="14" spans="1:11" ht="14.45" customHeight="1" x14ac:dyDescent="0.2">
      <c r="A14" s="821" t="s">
        <v>569</v>
      </c>
      <c r="B14" s="822" t="s">
        <v>570</v>
      </c>
      <c r="C14" s="825" t="s">
        <v>581</v>
      </c>
      <c r="D14" s="839" t="s">
        <v>582</v>
      </c>
      <c r="E14" s="825" t="s">
        <v>2179</v>
      </c>
      <c r="F14" s="839" t="s">
        <v>2180</v>
      </c>
      <c r="G14" s="825" t="s">
        <v>2189</v>
      </c>
      <c r="H14" s="825" t="s">
        <v>2190</v>
      </c>
      <c r="I14" s="831">
        <v>3.4666666984558105</v>
      </c>
      <c r="J14" s="831">
        <v>1840</v>
      </c>
      <c r="K14" s="832">
        <v>6376.800048828125</v>
      </c>
    </row>
    <row r="15" spans="1:11" ht="14.45" customHeight="1" x14ac:dyDescent="0.2">
      <c r="A15" s="821" t="s">
        <v>569</v>
      </c>
      <c r="B15" s="822" t="s">
        <v>570</v>
      </c>
      <c r="C15" s="825" t="s">
        <v>581</v>
      </c>
      <c r="D15" s="839" t="s">
        <v>582</v>
      </c>
      <c r="E15" s="825" t="s">
        <v>2179</v>
      </c>
      <c r="F15" s="839" t="s">
        <v>2180</v>
      </c>
      <c r="G15" s="825" t="s">
        <v>2191</v>
      </c>
      <c r="H15" s="825" t="s">
        <v>2192</v>
      </c>
      <c r="I15" s="831">
        <v>1.3500000238418579</v>
      </c>
      <c r="J15" s="831">
        <v>300</v>
      </c>
      <c r="K15" s="832">
        <v>405</v>
      </c>
    </row>
    <row r="16" spans="1:11" ht="14.45" customHeight="1" x14ac:dyDescent="0.2">
      <c r="A16" s="821" t="s">
        <v>569</v>
      </c>
      <c r="B16" s="822" t="s">
        <v>570</v>
      </c>
      <c r="C16" s="825" t="s">
        <v>581</v>
      </c>
      <c r="D16" s="839" t="s">
        <v>582</v>
      </c>
      <c r="E16" s="825" t="s">
        <v>2179</v>
      </c>
      <c r="F16" s="839" t="s">
        <v>2180</v>
      </c>
      <c r="G16" s="825" t="s">
        <v>2193</v>
      </c>
      <c r="H16" s="825" t="s">
        <v>2194</v>
      </c>
      <c r="I16" s="831">
        <v>22.143332799275715</v>
      </c>
      <c r="J16" s="831">
        <v>125</v>
      </c>
      <c r="K16" s="832">
        <v>2768</v>
      </c>
    </row>
    <row r="17" spans="1:11" ht="14.45" customHeight="1" x14ac:dyDescent="0.2">
      <c r="A17" s="821" t="s">
        <v>569</v>
      </c>
      <c r="B17" s="822" t="s">
        <v>570</v>
      </c>
      <c r="C17" s="825" t="s">
        <v>581</v>
      </c>
      <c r="D17" s="839" t="s">
        <v>582</v>
      </c>
      <c r="E17" s="825" t="s">
        <v>2179</v>
      </c>
      <c r="F17" s="839" t="s">
        <v>2180</v>
      </c>
      <c r="G17" s="825" t="s">
        <v>2195</v>
      </c>
      <c r="H17" s="825" t="s">
        <v>2196</v>
      </c>
      <c r="I17" s="831">
        <v>30.173333485921223</v>
      </c>
      <c r="J17" s="831">
        <v>125</v>
      </c>
      <c r="K17" s="832">
        <v>3771.5</v>
      </c>
    </row>
    <row r="18" spans="1:11" ht="14.45" customHeight="1" x14ac:dyDescent="0.2">
      <c r="A18" s="821" t="s">
        <v>569</v>
      </c>
      <c r="B18" s="822" t="s">
        <v>570</v>
      </c>
      <c r="C18" s="825" t="s">
        <v>581</v>
      </c>
      <c r="D18" s="839" t="s">
        <v>582</v>
      </c>
      <c r="E18" s="825" t="s">
        <v>2179</v>
      </c>
      <c r="F18" s="839" t="s">
        <v>2180</v>
      </c>
      <c r="G18" s="825" t="s">
        <v>2197</v>
      </c>
      <c r="H18" s="825" t="s">
        <v>2198</v>
      </c>
      <c r="I18" s="831">
        <v>5.2699999809265137</v>
      </c>
      <c r="J18" s="831">
        <v>30</v>
      </c>
      <c r="K18" s="832">
        <v>158.10000610351563</v>
      </c>
    </row>
    <row r="19" spans="1:11" ht="14.45" customHeight="1" x14ac:dyDescent="0.2">
      <c r="A19" s="821" t="s">
        <v>569</v>
      </c>
      <c r="B19" s="822" t="s">
        <v>570</v>
      </c>
      <c r="C19" s="825" t="s">
        <v>581</v>
      </c>
      <c r="D19" s="839" t="s">
        <v>582</v>
      </c>
      <c r="E19" s="825" t="s">
        <v>2179</v>
      </c>
      <c r="F19" s="839" t="s">
        <v>2180</v>
      </c>
      <c r="G19" s="825" t="s">
        <v>2199</v>
      </c>
      <c r="H19" s="825" t="s">
        <v>2200</v>
      </c>
      <c r="I19" s="831">
        <v>214.58000183105469</v>
      </c>
      <c r="J19" s="831">
        <v>40</v>
      </c>
      <c r="K19" s="832">
        <v>8583.2001953125</v>
      </c>
    </row>
    <row r="20" spans="1:11" ht="14.45" customHeight="1" x14ac:dyDescent="0.2">
      <c r="A20" s="821" t="s">
        <v>569</v>
      </c>
      <c r="B20" s="822" t="s">
        <v>570</v>
      </c>
      <c r="C20" s="825" t="s">
        <v>581</v>
      </c>
      <c r="D20" s="839" t="s">
        <v>582</v>
      </c>
      <c r="E20" s="825" t="s">
        <v>2179</v>
      </c>
      <c r="F20" s="839" t="s">
        <v>2180</v>
      </c>
      <c r="G20" s="825" t="s">
        <v>2201</v>
      </c>
      <c r="H20" s="825" t="s">
        <v>2202</v>
      </c>
      <c r="I20" s="831">
        <v>5.8499999046325684</v>
      </c>
      <c r="J20" s="831">
        <v>100</v>
      </c>
      <c r="K20" s="832">
        <v>585</v>
      </c>
    </row>
    <row r="21" spans="1:11" ht="14.45" customHeight="1" x14ac:dyDescent="0.2">
      <c r="A21" s="821" t="s">
        <v>569</v>
      </c>
      <c r="B21" s="822" t="s">
        <v>570</v>
      </c>
      <c r="C21" s="825" t="s">
        <v>581</v>
      </c>
      <c r="D21" s="839" t="s">
        <v>582</v>
      </c>
      <c r="E21" s="825" t="s">
        <v>2179</v>
      </c>
      <c r="F21" s="839" t="s">
        <v>2180</v>
      </c>
      <c r="G21" s="825" t="s">
        <v>2203</v>
      </c>
      <c r="H21" s="825" t="s">
        <v>2204</v>
      </c>
      <c r="I21" s="831">
        <v>11.640000343322754</v>
      </c>
      <c r="J21" s="831">
        <v>63</v>
      </c>
      <c r="K21" s="832">
        <v>733.31997680664063</v>
      </c>
    </row>
    <row r="22" spans="1:11" ht="14.45" customHeight="1" x14ac:dyDescent="0.2">
      <c r="A22" s="821" t="s">
        <v>569</v>
      </c>
      <c r="B22" s="822" t="s">
        <v>570</v>
      </c>
      <c r="C22" s="825" t="s">
        <v>581</v>
      </c>
      <c r="D22" s="839" t="s">
        <v>582</v>
      </c>
      <c r="E22" s="825" t="s">
        <v>2179</v>
      </c>
      <c r="F22" s="839" t="s">
        <v>2180</v>
      </c>
      <c r="G22" s="825" t="s">
        <v>2205</v>
      </c>
      <c r="H22" s="825" t="s">
        <v>2206</v>
      </c>
      <c r="I22" s="831">
        <v>1.3799999952316284</v>
      </c>
      <c r="J22" s="831">
        <v>650</v>
      </c>
      <c r="K22" s="832">
        <v>897</v>
      </c>
    </row>
    <row r="23" spans="1:11" ht="14.45" customHeight="1" x14ac:dyDescent="0.2">
      <c r="A23" s="821" t="s">
        <v>569</v>
      </c>
      <c r="B23" s="822" t="s">
        <v>570</v>
      </c>
      <c r="C23" s="825" t="s">
        <v>581</v>
      </c>
      <c r="D23" s="839" t="s">
        <v>582</v>
      </c>
      <c r="E23" s="825" t="s">
        <v>2179</v>
      </c>
      <c r="F23" s="839" t="s">
        <v>2180</v>
      </c>
      <c r="G23" s="825" t="s">
        <v>2207</v>
      </c>
      <c r="H23" s="825" t="s">
        <v>2208</v>
      </c>
      <c r="I23" s="831">
        <v>0.85750001668930054</v>
      </c>
      <c r="J23" s="831">
        <v>800</v>
      </c>
      <c r="K23" s="832">
        <v>686</v>
      </c>
    </row>
    <row r="24" spans="1:11" ht="14.45" customHeight="1" x14ac:dyDescent="0.2">
      <c r="A24" s="821" t="s">
        <v>569</v>
      </c>
      <c r="B24" s="822" t="s">
        <v>570</v>
      </c>
      <c r="C24" s="825" t="s">
        <v>581</v>
      </c>
      <c r="D24" s="839" t="s">
        <v>582</v>
      </c>
      <c r="E24" s="825" t="s">
        <v>2179</v>
      </c>
      <c r="F24" s="839" t="s">
        <v>2180</v>
      </c>
      <c r="G24" s="825" t="s">
        <v>2209</v>
      </c>
      <c r="H24" s="825" t="s">
        <v>2210</v>
      </c>
      <c r="I24" s="831">
        <v>1.5174999833106995</v>
      </c>
      <c r="J24" s="831">
        <v>650</v>
      </c>
      <c r="K24" s="832">
        <v>986.5</v>
      </c>
    </row>
    <row r="25" spans="1:11" ht="14.45" customHeight="1" x14ac:dyDescent="0.2">
      <c r="A25" s="821" t="s">
        <v>569</v>
      </c>
      <c r="B25" s="822" t="s">
        <v>570</v>
      </c>
      <c r="C25" s="825" t="s">
        <v>581</v>
      </c>
      <c r="D25" s="839" t="s">
        <v>582</v>
      </c>
      <c r="E25" s="825" t="s">
        <v>2179</v>
      </c>
      <c r="F25" s="839" t="s">
        <v>2180</v>
      </c>
      <c r="G25" s="825" t="s">
        <v>2211</v>
      </c>
      <c r="H25" s="825" t="s">
        <v>2212</v>
      </c>
      <c r="I25" s="831">
        <v>2.0699999332427979</v>
      </c>
      <c r="J25" s="831">
        <v>100</v>
      </c>
      <c r="K25" s="832">
        <v>207</v>
      </c>
    </row>
    <row r="26" spans="1:11" ht="14.45" customHeight="1" x14ac:dyDescent="0.2">
      <c r="A26" s="821" t="s">
        <v>569</v>
      </c>
      <c r="B26" s="822" t="s">
        <v>570</v>
      </c>
      <c r="C26" s="825" t="s">
        <v>581</v>
      </c>
      <c r="D26" s="839" t="s">
        <v>582</v>
      </c>
      <c r="E26" s="825" t="s">
        <v>2179</v>
      </c>
      <c r="F26" s="839" t="s">
        <v>2180</v>
      </c>
      <c r="G26" s="825" t="s">
        <v>2213</v>
      </c>
      <c r="H26" s="825" t="s">
        <v>2214</v>
      </c>
      <c r="I26" s="831">
        <v>3.3599998950958252</v>
      </c>
      <c r="J26" s="831">
        <v>100</v>
      </c>
      <c r="K26" s="832">
        <v>336</v>
      </c>
    </row>
    <row r="27" spans="1:11" ht="14.45" customHeight="1" x14ac:dyDescent="0.2">
      <c r="A27" s="821" t="s">
        <v>569</v>
      </c>
      <c r="B27" s="822" t="s">
        <v>570</v>
      </c>
      <c r="C27" s="825" t="s">
        <v>581</v>
      </c>
      <c r="D27" s="839" t="s">
        <v>582</v>
      </c>
      <c r="E27" s="825" t="s">
        <v>2179</v>
      </c>
      <c r="F27" s="839" t="s">
        <v>2180</v>
      </c>
      <c r="G27" s="825" t="s">
        <v>2215</v>
      </c>
      <c r="H27" s="825" t="s">
        <v>2216</v>
      </c>
      <c r="I27" s="831">
        <v>61.209999084472656</v>
      </c>
      <c r="J27" s="831">
        <v>2</v>
      </c>
      <c r="K27" s="832">
        <v>122.41999816894531</v>
      </c>
    </row>
    <row r="28" spans="1:11" ht="14.45" customHeight="1" x14ac:dyDescent="0.2">
      <c r="A28" s="821" t="s">
        <v>569</v>
      </c>
      <c r="B28" s="822" t="s">
        <v>570</v>
      </c>
      <c r="C28" s="825" t="s">
        <v>581</v>
      </c>
      <c r="D28" s="839" t="s">
        <v>582</v>
      </c>
      <c r="E28" s="825" t="s">
        <v>2179</v>
      </c>
      <c r="F28" s="839" t="s">
        <v>2180</v>
      </c>
      <c r="G28" s="825" t="s">
        <v>2217</v>
      </c>
      <c r="H28" s="825" t="s">
        <v>2218</v>
      </c>
      <c r="I28" s="831">
        <v>8.3925001621246338</v>
      </c>
      <c r="J28" s="831">
        <v>216</v>
      </c>
      <c r="K28" s="832">
        <v>1812.7200317382813</v>
      </c>
    </row>
    <row r="29" spans="1:11" ht="14.45" customHeight="1" x14ac:dyDescent="0.2">
      <c r="A29" s="821" t="s">
        <v>569</v>
      </c>
      <c r="B29" s="822" t="s">
        <v>570</v>
      </c>
      <c r="C29" s="825" t="s">
        <v>581</v>
      </c>
      <c r="D29" s="839" t="s">
        <v>582</v>
      </c>
      <c r="E29" s="825" t="s">
        <v>2179</v>
      </c>
      <c r="F29" s="839" t="s">
        <v>2180</v>
      </c>
      <c r="G29" s="825" t="s">
        <v>2219</v>
      </c>
      <c r="H29" s="825" t="s">
        <v>2220</v>
      </c>
      <c r="I29" s="831">
        <v>2.5799999237060547</v>
      </c>
      <c r="J29" s="831">
        <v>100</v>
      </c>
      <c r="K29" s="832">
        <v>258</v>
      </c>
    </row>
    <row r="30" spans="1:11" ht="14.45" customHeight="1" x14ac:dyDescent="0.2">
      <c r="A30" s="821" t="s">
        <v>569</v>
      </c>
      <c r="B30" s="822" t="s">
        <v>570</v>
      </c>
      <c r="C30" s="825" t="s">
        <v>581</v>
      </c>
      <c r="D30" s="839" t="s">
        <v>582</v>
      </c>
      <c r="E30" s="825" t="s">
        <v>2179</v>
      </c>
      <c r="F30" s="839" t="s">
        <v>2180</v>
      </c>
      <c r="G30" s="825" t="s">
        <v>2221</v>
      </c>
      <c r="H30" s="825" t="s">
        <v>2222</v>
      </c>
      <c r="I30" s="831">
        <v>3.369999885559082</v>
      </c>
      <c r="J30" s="831">
        <v>100</v>
      </c>
      <c r="K30" s="832">
        <v>337</v>
      </c>
    </row>
    <row r="31" spans="1:11" ht="14.45" customHeight="1" x14ac:dyDescent="0.2">
      <c r="A31" s="821" t="s">
        <v>569</v>
      </c>
      <c r="B31" s="822" t="s">
        <v>570</v>
      </c>
      <c r="C31" s="825" t="s">
        <v>581</v>
      </c>
      <c r="D31" s="839" t="s">
        <v>582</v>
      </c>
      <c r="E31" s="825" t="s">
        <v>2179</v>
      </c>
      <c r="F31" s="839" t="s">
        <v>2180</v>
      </c>
      <c r="G31" s="825" t="s">
        <v>2223</v>
      </c>
      <c r="H31" s="825" t="s">
        <v>2224</v>
      </c>
      <c r="I31" s="831">
        <v>4.0799999237060547</v>
      </c>
      <c r="J31" s="831">
        <v>200</v>
      </c>
      <c r="K31" s="832">
        <v>816</v>
      </c>
    </row>
    <row r="32" spans="1:11" ht="14.45" customHeight="1" x14ac:dyDescent="0.2">
      <c r="A32" s="821" t="s">
        <v>569</v>
      </c>
      <c r="B32" s="822" t="s">
        <v>570</v>
      </c>
      <c r="C32" s="825" t="s">
        <v>581</v>
      </c>
      <c r="D32" s="839" t="s">
        <v>582</v>
      </c>
      <c r="E32" s="825" t="s">
        <v>2179</v>
      </c>
      <c r="F32" s="839" t="s">
        <v>2180</v>
      </c>
      <c r="G32" s="825" t="s">
        <v>2225</v>
      </c>
      <c r="H32" s="825" t="s">
        <v>2226</v>
      </c>
      <c r="I32" s="831">
        <v>4.6233332951863604</v>
      </c>
      <c r="J32" s="831">
        <v>200</v>
      </c>
      <c r="K32" s="832">
        <v>924.40000915527344</v>
      </c>
    </row>
    <row r="33" spans="1:11" ht="14.45" customHeight="1" x14ac:dyDescent="0.2">
      <c r="A33" s="821" t="s">
        <v>569</v>
      </c>
      <c r="B33" s="822" t="s">
        <v>570</v>
      </c>
      <c r="C33" s="825" t="s">
        <v>581</v>
      </c>
      <c r="D33" s="839" t="s">
        <v>582</v>
      </c>
      <c r="E33" s="825" t="s">
        <v>2179</v>
      </c>
      <c r="F33" s="839" t="s">
        <v>2180</v>
      </c>
      <c r="G33" s="825" t="s">
        <v>2227</v>
      </c>
      <c r="H33" s="825" t="s">
        <v>2228</v>
      </c>
      <c r="I33" s="831">
        <v>72.220001220703125</v>
      </c>
      <c r="J33" s="831">
        <v>4</v>
      </c>
      <c r="K33" s="832">
        <v>288.8800048828125</v>
      </c>
    </row>
    <row r="34" spans="1:11" ht="14.45" customHeight="1" x14ac:dyDescent="0.2">
      <c r="A34" s="821" t="s">
        <v>569</v>
      </c>
      <c r="B34" s="822" t="s">
        <v>570</v>
      </c>
      <c r="C34" s="825" t="s">
        <v>581</v>
      </c>
      <c r="D34" s="839" t="s">
        <v>582</v>
      </c>
      <c r="E34" s="825" t="s">
        <v>2179</v>
      </c>
      <c r="F34" s="839" t="s">
        <v>2180</v>
      </c>
      <c r="G34" s="825" t="s">
        <v>2229</v>
      </c>
      <c r="H34" s="825" t="s">
        <v>2230</v>
      </c>
      <c r="I34" s="831">
        <v>828.90997314453125</v>
      </c>
      <c r="J34" s="831">
        <v>21</v>
      </c>
      <c r="K34" s="832">
        <v>17407.109375</v>
      </c>
    </row>
    <row r="35" spans="1:11" ht="14.45" customHeight="1" x14ac:dyDescent="0.2">
      <c r="A35" s="821" t="s">
        <v>569</v>
      </c>
      <c r="B35" s="822" t="s">
        <v>570</v>
      </c>
      <c r="C35" s="825" t="s">
        <v>581</v>
      </c>
      <c r="D35" s="839" t="s">
        <v>582</v>
      </c>
      <c r="E35" s="825" t="s">
        <v>2179</v>
      </c>
      <c r="F35" s="839" t="s">
        <v>2180</v>
      </c>
      <c r="G35" s="825" t="s">
        <v>2231</v>
      </c>
      <c r="H35" s="825" t="s">
        <v>2232</v>
      </c>
      <c r="I35" s="831">
        <v>32.790000915527344</v>
      </c>
      <c r="J35" s="831">
        <v>20</v>
      </c>
      <c r="K35" s="832">
        <v>655.79998779296875</v>
      </c>
    </row>
    <row r="36" spans="1:11" ht="14.45" customHeight="1" x14ac:dyDescent="0.2">
      <c r="A36" s="821" t="s">
        <v>569</v>
      </c>
      <c r="B36" s="822" t="s">
        <v>570</v>
      </c>
      <c r="C36" s="825" t="s">
        <v>581</v>
      </c>
      <c r="D36" s="839" t="s">
        <v>582</v>
      </c>
      <c r="E36" s="825" t="s">
        <v>2179</v>
      </c>
      <c r="F36" s="839" t="s">
        <v>2180</v>
      </c>
      <c r="G36" s="825" t="s">
        <v>2233</v>
      </c>
      <c r="H36" s="825" t="s">
        <v>2234</v>
      </c>
      <c r="I36" s="831">
        <v>591.69000244140625</v>
      </c>
      <c r="J36" s="831">
        <v>10</v>
      </c>
      <c r="K36" s="832">
        <v>5916.89990234375</v>
      </c>
    </row>
    <row r="37" spans="1:11" ht="14.45" customHeight="1" x14ac:dyDescent="0.2">
      <c r="A37" s="821" t="s">
        <v>569</v>
      </c>
      <c r="B37" s="822" t="s">
        <v>570</v>
      </c>
      <c r="C37" s="825" t="s">
        <v>581</v>
      </c>
      <c r="D37" s="839" t="s">
        <v>582</v>
      </c>
      <c r="E37" s="825" t="s">
        <v>2179</v>
      </c>
      <c r="F37" s="839" t="s">
        <v>2180</v>
      </c>
      <c r="G37" s="825" t="s">
        <v>2235</v>
      </c>
      <c r="H37" s="825" t="s">
        <v>2236</v>
      </c>
      <c r="I37" s="831">
        <v>0.76999998092651367</v>
      </c>
      <c r="J37" s="831">
        <v>2000</v>
      </c>
      <c r="K37" s="832">
        <v>1540</v>
      </c>
    </row>
    <row r="38" spans="1:11" ht="14.45" customHeight="1" x14ac:dyDescent="0.2">
      <c r="A38" s="821" t="s">
        <v>569</v>
      </c>
      <c r="B38" s="822" t="s">
        <v>570</v>
      </c>
      <c r="C38" s="825" t="s">
        <v>581</v>
      </c>
      <c r="D38" s="839" t="s">
        <v>582</v>
      </c>
      <c r="E38" s="825" t="s">
        <v>2179</v>
      </c>
      <c r="F38" s="839" t="s">
        <v>2180</v>
      </c>
      <c r="G38" s="825" t="s">
        <v>2237</v>
      </c>
      <c r="H38" s="825" t="s">
        <v>2238</v>
      </c>
      <c r="I38" s="831">
        <v>31.425000190734863</v>
      </c>
      <c r="J38" s="831">
        <v>35</v>
      </c>
      <c r="K38" s="832">
        <v>1100.0000305175781</v>
      </c>
    </row>
    <row r="39" spans="1:11" ht="14.45" customHeight="1" x14ac:dyDescent="0.2">
      <c r="A39" s="821" t="s">
        <v>569</v>
      </c>
      <c r="B39" s="822" t="s">
        <v>570</v>
      </c>
      <c r="C39" s="825" t="s">
        <v>581</v>
      </c>
      <c r="D39" s="839" t="s">
        <v>582</v>
      </c>
      <c r="E39" s="825" t="s">
        <v>2179</v>
      </c>
      <c r="F39" s="839" t="s">
        <v>2180</v>
      </c>
      <c r="G39" s="825" t="s">
        <v>2239</v>
      </c>
      <c r="H39" s="825" t="s">
        <v>2240</v>
      </c>
      <c r="I39" s="831">
        <v>30.780000686645508</v>
      </c>
      <c r="J39" s="831">
        <v>134</v>
      </c>
      <c r="K39" s="832">
        <v>4124.52001953125</v>
      </c>
    </row>
    <row r="40" spans="1:11" ht="14.45" customHeight="1" x14ac:dyDescent="0.2">
      <c r="A40" s="821" t="s">
        <v>569</v>
      </c>
      <c r="B40" s="822" t="s">
        <v>570</v>
      </c>
      <c r="C40" s="825" t="s">
        <v>581</v>
      </c>
      <c r="D40" s="839" t="s">
        <v>582</v>
      </c>
      <c r="E40" s="825" t="s">
        <v>2241</v>
      </c>
      <c r="F40" s="839" t="s">
        <v>2242</v>
      </c>
      <c r="G40" s="825" t="s">
        <v>2243</v>
      </c>
      <c r="H40" s="825" t="s">
        <v>2244</v>
      </c>
      <c r="I40" s="831">
        <v>175</v>
      </c>
      <c r="J40" s="831">
        <v>21</v>
      </c>
      <c r="K40" s="832">
        <v>3675</v>
      </c>
    </row>
    <row r="41" spans="1:11" ht="14.45" customHeight="1" x14ac:dyDescent="0.2">
      <c r="A41" s="821" t="s">
        <v>569</v>
      </c>
      <c r="B41" s="822" t="s">
        <v>570</v>
      </c>
      <c r="C41" s="825" t="s">
        <v>581</v>
      </c>
      <c r="D41" s="839" t="s">
        <v>582</v>
      </c>
      <c r="E41" s="825" t="s">
        <v>2241</v>
      </c>
      <c r="F41" s="839" t="s">
        <v>2242</v>
      </c>
      <c r="G41" s="825" t="s">
        <v>2245</v>
      </c>
      <c r="H41" s="825" t="s">
        <v>2246</v>
      </c>
      <c r="I41" s="831">
        <v>47.189998626708984</v>
      </c>
      <c r="J41" s="831">
        <v>40</v>
      </c>
      <c r="K41" s="832">
        <v>1887.5999755859375</v>
      </c>
    </row>
    <row r="42" spans="1:11" ht="14.45" customHeight="1" x14ac:dyDescent="0.2">
      <c r="A42" s="821" t="s">
        <v>569</v>
      </c>
      <c r="B42" s="822" t="s">
        <v>570</v>
      </c>
      <c r="C42" s="825" t="s">
        <v>581</v>
      </c>
      <c r="D42" s="839" t="s">
        <v>582</v>
      </c>
      <c r="E42" s="825" t="s">
        <v>2241</v>
      </c>
      <c r="F42" s="839" t="s">
        <v>2242</v>
      </c>
      <c r="G42" s="825" t="s">
        <v>2247</v>
      </c>
      <c r="H42" s="825" t="s">
        <v>2248</v>
      </c>
      <c r="I42" s="831">
        <v>6.3000001907348633</v>
      </c>
      <c r="J42" s="831">
        <v>30</v>
      </c>
      <c r="K42" s="832">
        <v>189</v>
      </c>
    </row>
    <row r="43" spans="1:11" ht="14.45" customHeight="1" x14ac:dyDescent="0.2">
      <c r="A43" s="821" t="s">
        <v>569</v>
      </c>
      <c r="B43" s="822" t="s">
        <v>570</v>
      </c>
      <c r="C43" s="825" t="s">
        <v>581</v>
      </c>
      <c r="D43" s="839" t="s">
        <v>582</v>
      </c>
      <c r="E43" s="825" t="s">
        <v>2241</v>
      </c>
      <c r="F43" s="839" t="s">
        <v>2242</v>
      </c>
      <c r="G43" s="825" t="s">
        <v>2249</v>
      </c>
      <c r="H43" s="825" t="s">
        <v>2250</v>
      </c>
      <c r="I43" s="831">
        <v>5.0099999904632568</v>
      </c>
      <c r="J43" s="831">
        <v>55</v>
      </c>
      <c r="K43" s="832">
        <v>272.54999542236328</v>
      </c>
    </row>
    <row r="44" spans="1:11" ht="14.45" customHeight="1" x14ac:dyDescent="0.2">
      <c r="A44" s="821" t="s">
        <v>569</v>
      </c>
      <c r="B44" s="822" t="s">
        <v>570</v>
      </c>
      <c r="C44" s="825" t="s">
        <v>581</v>
      </c>
      <c r="D44" s="839" t="s">
        <v>582</v>
      </c>
      <c r="E44" s="825" t="s">
        <v>2241</v>
      </c>
      <c r="F44" s="839" t="s">
        <v>2242</v>
      </c>
      <c r="G44" s="825" t="s">
        <v>2251</v>
      </c>
      <c r="H44" s="825" t="s">
        <v>2252</v>
      </c>
      <c r="I44" s="831">
        <v>1.4999999664723873E-2</v>
      </c>
      <c r="J44" s="831">
        <v>110</v>
      </c>
      <c r="K44" s="832">
        <v>1.6000000536441803</v>
      </c>
    </row>
    <row r="45" spans="1:11" ht="14.45" customHeight="1" x14ac:dyDescent="0.2">
      <c r="A45" s="821" t="s">
        <v>569</v>
      </c>
      <c r="B45" s="822" t="s">
        <v>570</v>
      </c>
      <c r="C45" s="825" t="s">
        <v>581</v>
      </c>
      <c r="D45" s="839" t="s">
        <v>582</v>
      </c>
      <c r="E45" s="825" t="s">
        <v>2241</v>
      </c>
      <c r="F45" s="839" t="s">
        <v>2242</v>
      </c>
      <c r="G45" s="825" t="s">
        <v>2253</v>
      </c>
      <c r="H45" s="825" t="s">
        <v>2254</v>
      </c>
      <c r="I45" s="831">
        <v>11.143333435058594</v>
      </c>
      <c r="J45" s="831">
        <v>150</v>
      </c>
      <c r="K45" s="832">
        <v>1671.5</v>
      </c>
    </row>
    <row r="46" spans="1:11" ht="14.45" customHeight="1" x14ac:dyDescent="0.2">
      <c r="A46" s="821" t="s">
        <v>569</v>
      </c>
      <c r="B46" s="822" t="s">
        <v>570</v>
      </c>
      <c r="C46" s="825" t="s">
        <v>581</v>
      </c>
      <c r="D46" s="839" t="s">
        <v>582</v>
      </c>
      <c r="E46" s="825" t="s">
        <v>2241</v>
      </c>
      <c r="F46" s="839" t="s">
        <v>2242</v>
      </c>
      <c r="G46" s="825" t="s">
        <v>2255</v>
      </c>
      <c r="H46" s="825" t="s">
        <v>2256</v>
      </c>
      <c r="I46" s="831">
        <v>5.2600002288818359</v>
      </c>
      <c r="J46" s="831">
        <v>50</v>
      </c>
      <c r="K46" s="832">
        <v>263</v>
      </c>
    </row>
    <row r="47" spans="1:11" ht="14.45" customHeight="1" x14ac:dyDescent="0.2">
      <c r="A47" s="821" t="s">
        <v>569</v>
      </c>
      <c r="B47" s="822" t="s">
        <v>570</v>
      </c>
      <c r="C47" s="825" t="s">
        <v>581</v>
      </c>
      <c r="D47" s="839" t="s">
        <v>582</v>
      </c>
      <c r="E47" s="825" t="s">
        <v>2241</v>
      </c>
      <c r="F47" s="839" t="s">
        <v>2242</v>
      </c>
      <c r="G47" s="825" t="s">
        <v>2257</v>
      </c>
      <c r="H47" s="825" t="s">
        <v>2258</v>
      </c>
      <c r="I47" s="831">
        <v>3.4900000095367432</v>
      </c>
      <c r="J47" s="831">
        <v>450</v>
      </c>
      <c r="K47" s="832">
        <v>1570.5</v>
      </c>
    </row>
    <row r="48" spans="1:11" ht="14.45" customHeight="1" x14ac:dyDescent="0.2">
      <c r="A48" s="821" t="s">
        <v>569</v>
      </c>
      <c r="B48" s="822" t="s">
        <v>570</v>
      </c>
      <c r="C48" s="825" t="s">
        <v>581</v>
      </c>
      <c r="D48" s="839" t="s">
        <v>582</v>
      </c>
      <c r="E48" s="825" t="s">
        <v>2241</v>
      </c>
      <c r="F48" s="839" t="s">
        <v>2242</v>
      </c>
      <c r="G48" s="825" t="s">
        <v>2259</v>
      </c>
      <c r="H48" s="825" t="s">
        <v>2260</v>
      </c>
      <c r="I48" s="831">
        <v>17.979999542236328</v>
      </c>
      <c r="J48" s="831">
        <v>300</v>
      </c>
      <c r="K48" s="832">
        <v>5394</v>
      </c>
    </row>
    <row r="49" spans="1:11" ht="14.45" customHeight="1" x14ac:dyDescent="0.2">
      <c r="A49" s="821" t="s">
        <v>569</v>
      </c>
      <c r="B49" s="822" t="s">
        <v>570</v>
      </c>
      <c r="C49" s="825" t="s">
        <v>581</v>
      </c>
      <c r="D49" s="839" t="s">
        <v>582</v>
      </c>
      <c r="E49" s="825" t="s">
        <v>2241</v>
      </c>
      <c r="F49" s="839" t="s">
        <v>2242</v>
      </c>
      <c r="G49" s="825" t="s">
        <v>2261</v>
      </c>
      <c r="H49" s="825" t="s">
        <v>2262</v>
      </c>
      <c r="I49" s="831">
        <v>17.979999542236328</v>
      </c>
      <c r="J49" s="831">
        <v>250</v>
      </c>
      <c r="K49" s="832">
        <v>4495</v>
      </c>
    </row>
    <row r="50" spans="1:11" ht="14.45" customHeight="1" x14ac:dyDescent="0.2">
      <c r="A50" s="821" t="s">
        <v>569</v>
      </c>
      <c r="B50" s="822" t="s">
        <v>570</v>
      </c>
      <c r="C50" s="825" t="s">
        <v>581</v>
      </c>
      <c r="D50" s="839" t="s">
        <v>582</v>
      </c>
      <c r="E50" s="825" t="s">
        <v>2241</v>
      </c>
      <c r="F50" s="839" t="s">
        <v>2242</v>
      </c>
      <c r="G50" s="825" t="s">
        <v>2263</v>
      </c>
      <c r="H50" s="825" t="s">
        <v>2264</v>
      </c>
      <c r="I50" s="831">
        <v>13.199999809265137</v>
      </c>
      <c r="J50" s="831">
        <v>10</v>
      </c>
      <c r="K50" s="832">
        <v>132</v>
      </c>
    </row>
    <row r="51" spans="1:11" ht="14.45" customHeight="1" x14ac:dyDescent="0.2">
      <c r="A51" s="821" t="s">
        <v>569</v>
      </c>
      <c r="B51" s="822" t="s">
        <v>570</v>
      </c>
      <c r="C51" s="825" t="s">
        <v>581</v>
      </c>
      <c r="D51" s="839" t="s">
        <v>582</v>
      </c>
      <c r="E51" s="825" t="s">
        <v>2241</v>
      </c>
      <c r="F51" s="839" t="s">
        <v>2242</v>
      </c>
      <c r="G51" s="825" t="s">
        <v>2265</v>
      </c>
      <c r="H51" s="825" t="s">
        <v>2266</v>
      </c>
      <c r="I51" s="831">
        <v>13.199999809265137</v>
      </c>
      <c r="J51" s="831">
        <v>10</v>
      </c>
      <c r="K51" s="832">
        <v>132</v>
      </c>
    </row>
    <row r="52" spans="1:11" ht="14.45" customHeight="1" x14ac:dyDescent="0.2">
      <c r="A52" s="821" t="s">
        <v>569</v>
      </c>
      <c r="B52" s="822" t="s">
        <v>570</v>
      </c>
      <c r="C52" s="825" t="s">
        <v>581</v>
      </c>
      <c r="D52" s="839" t="s">
        <v>582</v>
      </c>
      <c r="E52" s="825" t="s">
        <v>2241</v>
      </c>
      <c r="F52" s="839" t="s">
        <v>2242</v>
      </c>
      <c r="G52" s="825" t="s">
        <v>2267</v>
      </c>
      <c r="H52" s="825" t="s">
        <v>2268</v>
      </c>
      <c r="I52" s="831">
        <v>13.199999809265137</v>
      </c>
      <c r="J52" s="831">
        <v>10</v>
      </c>
      <c r="K52" s="832">
        <v>132</v>
      </c>
    </row>
    <row r="53" spans="1:11" ht="14.45" customHeight="1" x14ac:dyDescent="0.2">
      <c r="A53" s="821" t="s">
        <v>569</v>
      </c>
      <c r="B53" s="822" t="s">
        <v>570</v>
      </c>
      <c r="C53" s="825" t="s">
        <v>581</v>
      </c>
      <c r="D53" s="839" t="s">
        <v>582</v>
      </c>
      <c r="E53" s="825" t="s">
        <v>2241</v>
      </c>
      <c r="F53" s="839" t="s">
        <v>2242</v>
      </c>
      <c r="G53" s="825" t="s">
        <v>2269</v>
      </c>
      <c r="H53" s="825" t="s">
        <v>2270</v>
      </c>
      <c r="I53" s="831">
        <v>3.1500000953674316</v>
      </c>
      <c r="J53" s="831">
        <v>20</v>
      </c>
      <c r="K53" s="832">
        <v>63</v>
      </c>
    </row>
    <row r="54" spans="1:11" ht="14.45" customHeight="1" x14ac:dyDescent="0.2">
      <c r="A54" s="821" t="s">
        <v>569</v>
      </c>
      <c r="B54" s="822" t="s">
        <v>570</v>
      </c>
      <c r="C54" s="825" t="s">
        <v>581</v>
      </c>
      <c r="D54" s="839" t="s">
        <v>582</v>
      </c>
      <c r="E54" s="825" t="s">
        <v>2241</v>
      </c>
      <c r="F54" s="839" t="s">
        <v>2242</v>
      </c>
      <c r="G54" s="825" t="s">
        <v>2271</v>
      </c>
      <c r="H54" s="825" t="s">
        <v>2272</v>
      </c>
      <c r="I54" s="831">
        <v>81.730003356933594</v>
      </c>
      <c r="J54" s="831">
        <v>45</v>
      </c>
      <c r="K54" s="832">
        <v>3677.85009765625</v>
      </c>
    </row>
    <row r="55" spans="1:11" ht="14.45" customHeight="1" x14ac:dyDescent="0.2">
      <c r="A55" s="821" t="s">
        <v>569</v>
      </c>
      <c r="B55" s="822" t="s">
        <v>570</v>
      </c>
      <c r="C55" s="825" t="s">
        <v>581</v>
      </c>
      <c r="D55" s="839" t="s">
        <v>582</v>
      </c>
      <c r="E55" s="825" t="s">
        <v>2241</v>
      </c>
      <c r="F55" s="839" t="s">
        <v>2242</v>
      </c>
      <c r="G55" s="825" t="s">
        <v>2273</v>
      </c>
      <c r="H55" s="825" t="s">
        <v>2274</v>
      </c>
      <c r="I55" s="831">
        <v>13.310000419616699</v>
      </c>
      <c r="J55" s="831">
        <v>60</v>
      </c>
      <c r="K55" s="832">
        <v>798.60000610351563</v>
      </c>
    </row>
    <row r="56" spans="1:11" ht="14.45" customHeight="1" x14ac:dyDescent="0.2">
      <c r="A56" s="821" t="s">
        <v>569</v>
      </c>
      <c r="B56" s="822" t="s">
        <v>570</v>
      </c>
      <c r="C56" s="825" t="s">
        <v>581</v>
      </c>
      <c r="D56" s="839" t="s">
        <v>582</v>
      </c>
      <c r="E56" s="825" t="s">
        <v>2241</v>
      </c>
      <c r="F56" s="839" t="s">
        <v>2242</v>
      </c>
      <c r="G56" s="825" t="s">
        <v>2275</v>
      </c>
      <c r="H56" s="825" t="s">
        <v>2276</v>
      </c>
      <c r="I56" s="831">
        <v>2.2899999618530273</v>
      </c>
      <c r="J56" s="831">
        <v>100</v>
      </c>
      <c r="K56" s="832">
        <v>229</v>
      </c>
    </row>
    <row r="57" spans="1:11" ht="14.45" customHeight="1" x14ac:dyDescent="0.2">
      <c r="A57" s="821" t="s">
        <v>569</v>
      </c>
      <c r="B57" s="822" t="s">
        <v>570</v>
      </c>
      <c r="C57" s="825" t="s">
        <v>581</v>
      </c>
      <c r="D57" s="839" t="s">
        <v>582</v>
      </c>
      <c r="E57" s="825" t="s">
        <v>2241</v>
      </c>
      <c r="F57" s="839" t="s">
        <v>2242</v>
      </c>
      <c r="G57" s="825" t="s">
        <v>2277</v>
      </c>
      <c r="H57" s="825" t="s">
        <v>2278</v>
      </c>
      <c r="I57" s="831">
        <v>184.57000732421875</v>
      </c>
      <c r="J57" s="831">
        <v>2</v>
      </c>
      <c r="K57" s="832">
        <v>369.1400146484375</v>
      </c>
    </row>
    <row r="58" spans="1:11" ht="14.45" customHeight="1" x14ac:dyDescent="0.2">
      <c r="A58" s="821" t="s">
        <v>569</v>
      </c>
      <c r="B58" s="822" t="s">
        <v>570</v>
      </c>
      <c r="C58" s="825" t="s">
        <v>581</v>
      </c>
      <c r="D58" s="839" t="s">
        <v>582</v>
      </c>
      <c r="E58" s="825" t="s">
        <v>2241</v>
      </c>
      <c r="F58" s="839" t="s">
        <v>2242</v>
      </c>
      <c r="G58" s="825" t="s">
        <v>2279</v>
      </c>
      <c r="H58" s="825" t="s">
        <v>2280</v>
      </c>
      <c r="I58" s="831">
        <v>472.57000732421875</v>
      </c>
      <c r="J58" s="831">
        <v>2</v>
      </c>
      <c r="K58" s="832">
        <v>945.1400146484375</v>
      </c>
    </row>
    <row r="59" spans="1:11" ht="14.45" customHeight="1" x14ac:dyDescent="0.2">
      <c r="A59" s="821" t="s">
        <v>569</v>
      </c>
      <c r="B59" s="822" t="s">
        <v>570</v>
      </c>
      <c r="C59" s="825" t="s">
        <v>581</v>
      </c>
      <c r="D59" s="839" t="s">
        <v>582</v>
      </c>
      <c r="E59" s="825" t="s">
        <v>2241</v>
      </c>
      <c r="F59" s="839" t="s">
        <v>2242</v>
      </c>
      <c r="G59" s="825" t="s">
        <v>2281</v>
      </c>
      <c r="H59" s="825" t="s">
        <v>2282</v>
      </c>
      <c r="I59" s="831">
        <v>30.25</v>
      </c>
      <c r="J59" s="831">
        <v>20</v>
      </c>
      <c r="K59" s="832">
        <v>605</v>
      </c>
    </row>
    <row r="60" spans="1:11" ht="14.45" customHeight="1" x14ac:dyDescent="0.2">
      <c r="A60" s="821" t="s">
        <v>569</v>
      </c>
      <c r="B60" s="822" t="s">
        <v>570</v>
      </c>
      <c r="C60" s="825" t="s">
        <v>581</v>
      </c>
      <c r="D60" s="839" t="s">
        <v>582</v>
      </c>
      <c r="E60" s="825" t="s">
        <v>2241</v>
      </c>
      <c r="F60" s="839" t="s">
        <v>2242</v>
      </c>
      <c r="G60" s="825" t="s">
        <v>2283</v>
      </c>
      <c r="H60" s="825" t="s">
        <v>2284</v>
      </c>
      <c r="I60" s="831">
        <v>148.22499847412109</v>
      </c>
      <c r="J60" s="831">
        <v>4</v>
      </c>
      <c r="K60" s="832">
        <v>592.89999389648438</v>
      </c>
    </row>
    <row r="61" spans="1:11" ht="14.45" customHeight="1" x14ac:dyDescent="0.2">
      <c r="A61" s="821" t="s">
        <v>569</v>
      </c>
      <c r="B61" s="822" t="s">
        <v>570</v>
      </c>
      <c r="C61" s="825" t="s">
        <v>581</v>
      </c>
      <c r="D61" s="839" t="s">
        <v>582</v>
      </c>
      <c r="E61" s="825" t="s">
        <v>2241</v>
      </c>
      <c r="F61" s="839" t="s">
        <v>2242</v>
      </c>
      <c r="G61" s="825" t="s">
        <v>2285</v>
      </c>
      <c r="H61" s="825" t="s">
        <v>2286</v>
      </c>
      <c r="I61" s="831">
        <v>73.819999694824219</v>
      </c>
      <c r="J61" s="831">
        <v>2</v>
      </c>
      <c r="K61" s="832">
        <v>147.63999938964844</v>
      </c>
    </row>
    <row r="62" spans="1:11" ht="14.45" customHeight="1" x14ac:dyDescent="0.2">
      <c r="A62" s="821" t="s">
        <v>569</v>
      </c>
      <c r="B62" s="822" t="s">
        <v>570</v>
      </c>
      <c r="C62" s="825" t="s">
        <v>581</v>
      </c>
      <c r="D62" s="839" t="s">
        <v>582</v>
      </c>
      <c r="E62" s="825" t="s">
        <v>2241</v>
      </c>
      <c r="F62" s="839" t="s">
        <v>2242</v>
      </c>
      <c r="G62" s="825" t="s">
        <v>2287</v>
      </c>
      <c r="H62" s="825" t="s">
        <v>2288</v>
      </c>
      <c r="I62" s="831">
        <v>9.1999998092651367</v>
      </c>
      <c r="J62" s="831">
        <v>350</v>
      </c>
      <c r="K62" s="832">
        <v>3220</v>
      </c>
    </row>
    <row r="63" spans="1:11" ht="14.45" customHeight="1" x14ac:dyDescent="0.2">
      <c r="A63" s="821" t="s">
        <v>569</v>
      </c>
      <c r="B63" s="822" t="s">
        <v>570</v>
      </c>
      <c r="C63" s="825" t="s">
        <v>581</v>
      </c>
      <c r="D63" s="839" t="s">
        <v>582</v>
      </c>
      <c r="E63" s="825" t="s">
        <v>2241</v>
      </c>
      <c r="F63" s="839" t="s">
        <v>2242</v>
      </c>
      <c r="G63" s="825" t="s">
        <v>2289</v>
      </c>
      <c r="H63" s="825" t="s">
        <v>2290</v>
      </c>
      <c r="I63" s="831">
        <v>172.5</v>
      </c>
      <c r="J63" s="831">
        <v>2</v>
      </c>
      <c r="K63" s="832">
        <v>345</v>
      </c>
    </row>
    <row r="64" spans="1:11" ht="14.45" customHeight="1" x14ac:dyDescent="0.2">
      <c r="A64" s="821" t="s">
        <v>569</v>
      </c>
      <c r="B64" s="822" t="s">
        <v>570</v>
      </c>
      <c r="C64" s="825" t="s">
        <v>581</v>
      </c>
      <c r="D64" s="839" t="s">
        <v>582</v>
      </c>
      <c r="E64" s="825" t="s">
        <v>2241</v>
      </c>
      <c r="F64" s="839" t="s">
        <v>2242</v>
      </c>
      <c r="G64" s="825" t="s">
        <v>2291</v>
      </c>
      <c r="H64" s="825" t="s">
        <v>2292</v>
      </c>
      <c r="I64" s="831">
        <v>6.773333390553792</v>
      </c>
      <c r="J64" s="831">
        <v>80</v>
      </c>
      <c r="K64" s="832">
        <v>541.80001831054688</v>
      </c>
    </row>
    <row r="65" spans="1:11" ht="14.45" customHeight="1" x14ac:dyDescent="0.2">
      <c r="A65" s="821" t="s">
        <v>569</v>
      </c>
      <c r="B65" s="822" t="s">
        <v>570</v>
      </c>
      <c r="C65" s="825" t="s">
        <v>581</v>
      </c>
      <c r="D65" s="839" t="s">
        <v>582</v>
      </c>
      <c r="E65" s="825" t="s">
        <v>2241</v>
      </c>
      <c r="F65" s="839" t="s">
        <v>2242</v>
      </c>
      <c r="G65" s="825" t="s">
        <v>2293</v>
      </c>
      <c r="H65" s="825" t="s">
        <v>2294</v>
      </c>
      <c r="I65" s="831">
        <v>9.6800003051757813</v>
      </c>
      <c r="J65" s="831">
        <v>20</v>
      </c>
      <c r="K65" s="832">
        <v>193.60000610351563</v>
      </c>
    </row>
    <row r="66" spans="1:11" ht="14.45" customHeight="1" x14ac:dyDescent="0.2">
      <c r="A66" s="821" t="s">
        <v>569</v>
      </c>
      <c r="B66" s="822" t="s">
        <v>570</v>
      </c>
      <c r="C66" s="825" t="s">
        <v>581</v>
      </c>
      <c r="D66" s="839" t="s">
        <v>582</v>
      </c>
      <c r="E66" s="825" t="s">
        <v>2241</v>
      </c>
      <c r="F66" s="839" t="s">
        <v>2242</v>
      </c>
      <c r="G66" s="825" t="s">
        <v>2295</v>
      </c>
      <c r="H66" s="825" t="s">
        <v>2296</v>
      </c>
      <c r="I66" s="831">
        <v>12.100000381469727</v>
      </c>
      <c r="J66" s="831">
        <v>50</v>
      </c>
      <c r="K66" s="832">
        <v>605</v>
      </c>
    </row>
    <row r="67" spans="1:11" ht="14.45" customHeight="1" x14ac:dyDescent="0.2">
      <c r="A67" s="821" t="s">
        <v>569</v>
      </c>
      <c r="B67" s="822" t="s">
        <v>570</v>
      </c>
      <c r="C67" s="825" t="s">
        <v>581</v>
      </c>
      <c r="D67" s="839" t="s">
        <v>582</v>
      </c>
      <c r="E67" s="825" t="s">
        <v>2241</v>
      </c>
      <c r="F67" s="839" t="s">
        <v>2242</v>
      </c>
      <c r="G67" s="825" t="s">
        <v>2297</v>
      </c>
      <c r="H67" s="825" t="s">
        <v>2298</v>
      </c>
      <c r="I67" s="831">
        <v>0.82399998903274541</v>
      </c>
      <c r="J67" s="831">
        <v>3205</v>
      </c>
      <c r="K67" s="832">
        <v>2637.1399998664856</v>
      </c>
    </row>
    <row r="68" spans="1:11" ht="14.45" customHeight="1" x14ac:dyDescent="0.2">
      <c r="A68" s="821" t="s">
        <v>569</v>
      </c>
      <c r="B68" s="822" t="s">
        <v>570</v>
      </c>
      <c r="C68" s="825" t="s">
        <v>581</v>
      </c>
      <c r="D68" s="839" t="s">
        <v>582</v>
      </c>
      <c r="E68" s="825" t="s">
        <v>2241</v>
      </c>
      <c r="F68" s="839" t="s">
        <v>2242</v>
      </c>
      <c r="G68" s="825" t="s">
        <v>2299</v>
      </c>
      <c r="H68" s="825" t="s">
        <v>2300</v>
      </c>
      <c r="I68" s="831">
        <v>0.43666666746139526</v>
      </c>
      <c r="J68" s="831">
        <v>300</v>
      </c>
      <c r="K68" s="832">
        <v>131</v>
      </c>
    </row>
    <row r="69" spans="1:11" ht="14.45" customHeight="1" x14ac:dyDescent="0.2">
      <c r="A69" s="821" t="s">
        <v>569</v>
      </c>
      <c r="B69" s="822" t="s">
        <v>570</v>
      </c>
      <c r="C69" s="825" t="s">
        <v>581</v>
      </c>
      <c r="D69" s="839" t="s">
        <v>582</v>
      </c>
      <c r="E69" s="825" t="s">
        <v>2241</v>
      </c>
      <c r="F69" s="839" t="s">
        <v>2242</v>
      </c>
      <c r="G69" s="825" t="s">
        <v>2301</v>
      </c>
      <c r="H69" s="825" t="s">
        <v>2302</v>
      </c>
      <c r="I69" s="831">
        <v>1.1399999856948853</v>
      </c>
      <c r="J69" s="831">
        <v>2160</v>
      </c>
      <c r="K69" s="832">
        <v>2462.4000244140625</v>
      </c>
    </row>
    <row r="70" spans="1:11" ht="14.45" customHeight="1" x14ac:dyDescent="0.2">
      <c r="A70" s="821" t="s">
        <v>569</v>
      </c>
      <c r="B70" s="822" t="s">
        <v>570</v>
      </c>
      <c r="C70" s="825" t="s">
        <v>581</v>
      </c>
      <c r="D70" s="839" t="s">
        <v>582</v>
      </c>
      <c r="E70" s="825" t="s">
        <v>2241</v>
      </c>
      <c r="F70" s="839" t="s">
        <v>2242</v>
      </c>
      <c r="G70" s="825" t="s">
        <v>2303</v>
      </c>
      <c r="H70" s="825" t="s">
        <v>2304</v>
      </c>
      <c r="I70" s="831">
        <v>0.57999998331069946</v>
      </c>
      <c r="J70" s="831">
        <v>2600</v>
      </c>
      <c r="K70" s="832">
        <v>1508</v>
      </c>
    </row>
    <row r="71" spans="1:11" ht="14.45" customHeight="1" x14ac:dyDescent="0.2">
      <c r="A71" s="821" t="s">
        <v>569</v>
      </c>
      <c r="B71" s="822" t="s">
        <v>570</v>
      </c>
      <c r="C71" s="825" t="s">
        <v>581</v>
      </c>
      <c r="D71" s="839" t="s">
        <v>582</v>
      </c>
      <c r="E71" s="825" t="s">
        <v>2241</v>
      </c>
      <c r="F71" s="839" t="s">
        <v>2242</v>
      </c>
      <c r="G71" s="825" t="s">
        <v>2305</v>
      </c>
      <c r="H71" s="825" t="s">
        <v>2306</v>
      </c>
      <c r="I71" s="831">
        <v>2.1099998950958252</v>
      </c>
      <c r="J71" s="831">
        <v>400</v>
      </c>
      <c r="K71" s="832">
        <v>844</v>
      </c>
    </row>
    <row r="72" spans="1:11" ht="14.45" customHeight="1" x14ac:dyDescent="0.2">
      <c r="A72" s="821" t="s">
        <v>569</v>
      </c>
      <c r="B72" s="822" t="s">
        <v>570</v>
      </c>
      <c r="C72" s="825" t="s">
        <v>581</v>
      </c>
      <c r="D72" s="839" t="s">
        <v>582</v>
      </c>
      <c r="E72" s="825" t="s">
        <v>2241</v>
      </c>
      <c r="F72" s="839" t="s">
        <v>2242</v>
      </c>
      <c r="G72" s="825" t="s">
        <v>2307</v>
      </c>
      <c r="H72" s="825" t="s">
        <v>2308</v>
      </c>
      <c r="I72" s="831">
        <v>2.1400001049041748</v>
      </c>
      <c r="J72" s="831">
        <v>200</v>
      </c>
      <c r="K72" s="832">
        <v>428</v>
      </c>
    </row>
    <row r="73" spans="1:11" ht="14.45" customHeight="1" x14ac:dyDescent="0.2">
      <c r="A73" s="821" t="s">
        <v>569</v>
      </c>
      <c r="B73" s="822" t="s">
        <v>570</v>
      </c>
      <c r="C73" s="825" t="s">
        <v>581</v>
      </c>
      <c r="D73" s="839" t="s">
        <v>582</v>
      </c>
      <c r="E73" s="825" t="s">
        <v>2241</v>
      </c>
      <c r="F73" s="839" t="s">
        <v>2242</v>
      </c>
      <c r="G73" s="825" t="s">
        <v>2309</v>
      </c>
      <c r="H73" s="825" t="s">
        <v>2310</v>
      </c>
      <c r="I73" s="831">
        <v>1.8400000333786011</v>
      </c>
      <c r="J73" s="831">
        <v>200</v>
      </c>
      <c r="K73" s="832">
        <v>368</v>
      </c>
    </row>
    <row r="74" spans="1:11" ht="14.45" customHeight="1" x14ac:dyDescent="0.2">
      <c r="A74" s="821" t="s">
        <v>569</v>
      </c>
      <c r="B74" s="822" t="s">
        <v>570</v>
      </c>
      <c r="C74" s="825" t="s">
        <v>581</v>
      </c>
      <c r="D74" s="839" t="s">
        <v>582</v>
      </c>
      <c r="E74" s="825" t="s">
        <v>2241</v>
      </c>
      <c r="F74" s="839" t="s">
        <v>2242</v>
      </c>
      <c r="G74" s="825" t="s">
        <v>2311</v>
      </c>
      <c r="H74" s="825" t="s">
        <v>2312</v>
      </c>
      <c r="I74" s="831">
        <v>5.559999942779541</v>
      </c>
      <c r="J74" s="831">
        <v>20</v>
      </c>
      <c r="K74" s="832">
        <v>111.19999694824219</v>
      </c>
    </row>
    <row r="75" spans="1:11" ht="14.45" customHeight="1" x14ac:dyDescent="0.2">
      <c r="A75" s="821" t="s">
        <v>569</v>
      </c>
      <c r="B75" s="822" t="s">
        <v>570</v>
      </c>
      <c r="C75" s="825" t="s">
        <v>581</v>
      </c>
      <c r="D75" s="839" t="s">
        <v>582</v>
      </c>
      <c r="E75" s="825" t="s">
        <v>2241</v>
      </c>
      <c r="F75" s="839" t="s">
        <v>2242</v>
      </c>
      <c r="G75" s="825" t="s">
        <v>2313</v>
      </c>
      <c r="H75" s="825" t="s">
        <v>2314</v>
      </c>
      <c r="I75" s="831">
        <v>1.559999942779541</v>
      </c>
      <c r="J75" s="831">
        <v>100</v>
      </c>
      <c r="K75" s="832">
        <v>156</v>
      </c>
    </row>
    <row r="76" spans="1:11" ht="14.45" customHeight="1" x14ac:dyDescent="0.2">
      <c r="A76" s="821" t="s">
        <v>569</v>
      </c>
      <c r="B76" s="822" t="s">
        <v>570</v>
      </c>
      <c r="C76" s="825" t="s">
        <v>581</v>
      </c>
      <c r="D76" s="839" t="s">
        <v>582</v>
      </c>
      <c r="E76" s="825" t="s">
        <v>2241</v>
      </c>
      <c r="F76" s="839" t="s">
        <v>2242</v>
      </c>
      <c r="G76" s="825" t="s">
        <v>2315</v>
      </c>
      <c r="H76" s="825" t="s">
        <v>2316</v>
      </c>
      <c r="I76" s="831">
        <v>6.179999828338623</v>
      </c>
      <c r="J76" s="831">
        <v>15</v>
      </c>
      <c r="K76" s="832">
        <v>92.699996948242188</v>
      </c>
    </row>
    <row r="77" spans="1:11" ht="14.45" customHeight="1" x14ac:dyDescent="0.2">
      <c r="A77" s="821" t="s">
        <v>569</v>
      </c>
      <c r="B77" s="822" t="s">
        <v>570</v>
      </c>
      <c r="C77" s="825" t="s">
        <v>581</v>
      </c>
      <c r="D77" s="839" t="s">
        <v>582</v>
      </c>
      <c r="E77" s="825" t="s">
        <v>2241</v>
      </c>
      <c r="F77" s="839" t="s">
        <v>2242</v>
      </c>
      <c r="G77" s="825" t="s">
        <v>2317</v>
      </c>
      <c r="H77" s="825" t="s">
        <v>2318</v>
      </c>
      <c r="I77" s="831">
        <v>1.2100000381469727</v>
      </c>
      <c r="J77" s="831">
        <v>225</v>
      </c>
      <c r="K77" s="832">
        <v>272.25</v>
      </c>
    </row>
    <row r="78" spans="1:11" ht="14.45" customHeight="1" x14ac:dyDescent="0.2">
      <c r="A78" s="821" t="s">
        <v>569</v>
      </c>
      <c r="B78" s="822" t="s">
        <v>570</v>
      </c>
      <c r="C78" s="825" t="s">
        <v>581</v>
      </c>
      <c r="D78" s="839" t="s">
        <v>582</v>
      </c>
      <c r="E78" s="825" t="s">
        <v>2241</v>
      </c>
      <c r="F78" s="839" t="s">
        <v>2242</v>
      </c>
      <c r="G78" s="825" t="s">
        <v>2319</v>
      </c>
      <c r="H78" s="825" t="s">
        <v>2320</v>
      </c>
      <c r="I78" s="831">
        <v>3.130000114440918</v>
      </c>
      <c r="J78" s="831">
        <v>50</v>
      </c>
      <c r="K78" s="832">
        <v>156.5</v>
      </c>
    </row>
    <row r="79" spans="1:11" ht="14.45" customHeight="1" x14ac:dyDescent="0.2">
      <c r="A79" s="821" t="s">
        <v>569</v>
      </c>
      <c r="B79" s="822" t="s">
        <v>570</v>
      </c>
      <c r="C79" s="825" t="s">
        <v>581</v>
      </c>
      <c r="D79" s="839" t="s">
        <v>582</v>
      </c>
      <c r="E79" s="825" t="s">
        <v>2241</v>
      </c>
      <c r="F79" s="839" t="s">
        <v>2242</v>
      </c>
      <c r="G79" s="825" t="s">
        <v>2321</v>
      </c>
      <c r="H79" s="825" t="s">
        <v>2322</v>
      </c>
      <c r="I79" s="831">
        <v>0.476666659116745</v>
      </c>
      <c r="J79" s="831">
        <v>600</v>
      </c>
      <c r="K79" s="832">
        <v>286</v>
      </c>
    </row>
    <row r="80" spans="1:11" ht="14.45" customHeight="1" x14ac:dyDescent="0.2">
      <c r="A80" s="821" t="s">
        <v>569</v>
      </c>
      <c r="B80" s="822" t="s">
        <v>570</v>
      </c>
      <c r="C80" s="825" t="s">
        <v>581</v>
      </c>
      <c r="D80" s="839" t="s">
        <v>582</v>
      </c>
      <c r="E80" s="825" t="s">
        <v>2241</v>
      </c>
      <c r="F80" s="839" t="s">
        <v>2242</v>
      </c>
      <c r="G80" s="825" t="s">
        <v>2323</v>
      </c>
      <c r="H80" s="825" t="s">
        <v>2324</v>
      </c>
      <c r="I80" s="831">
        <v>0.55000001192092896</v>
      </c>
      <c r="J80" s="831">
        <v>150</v>
      </c>
      <c r="K80" s="832">
        <v>82.5</v>
      </c>
    </row>
    <row r="81" spans="1:11" ht="14.45" customHeight="1" x14ac:dyDescent="0.2">
      <c r="A81" s="821" t="s">
        <v>569</v>
      </c>
      <c r="B81" s="822" t="s">
        <v>570</v>
      </c>
      <c r="C81" s="825" t="s">
        <v>581</v>
      </c>
      <c r="D81" s="839" t="s">
        <v>582</v>
      </c>
      <c r="E81" s="825" t="s">
        <v>2241</v>
      </c>
      <c r="F81" s="839" t="s">
        <v>2242</v>
      </c>
      <c r="G81" s="825" t="s">
        <v>2325</v>
      </c>
      <c r="H81" s="825" t="s">
        <v>2326</v>
      </c>
      <c r="I81" s="831">
        <v>23.719999313354492</v>
      </c>
      <c r="J81" s="831">
        <v>20</v>
      </c>
      <c r="K81" s="832">
        <v>474.39999389648438</v>
      </c>
    </row>
    <row r="82" spans="1:11" ht="14.45" customHeight="1" x14ac:dyDescent="0.2">
      <c r="A82" s="821" t="s">
        <v>569</v>
      </c>
      <c r="B82" s="822" t="s">
        <v>570</v>
      </c>
      <c r="C82" s="825" t="s">
        <v>581</v>
      </c>
      <c r="D82" s="839" t="s">
        <v>582</v>
      </c>
      <c r="E82" s="825" t="s">
        <v>2241</v>
      </c>
      <c r="F82" s="839" t="s">
        <v>2242</v>
      </c>
      <c r="G82" s="825" t="s">
        <v>2325</v>
      </c>
      <c r="H82" s="825" t="s">
        <v>2327</v>
      </c>
      <c r="I82" s="831">
        <v>23.709999084472656</v>
      </c>
      <c r="J82" s="831">
        <v>50</v>
      </c>
      <c r="K82" s="832">
        <v>1185.5</v>
      </c>
    </row>
    <row r="83" spans="1:11" ht="14.45" customHeight="1" x14ac:dyDescent="0.2">
      <c r="A83" s="821" t="s">
        <v>569</v>
      </c>
      <c r="B83" s="822" t="s">
        <v>570</v>
      </c>
      <c r="C83" s="825" t="s">
        <v>581</v>
      </c>
      <c r="D83" s="839" t="s">
        <v>582</v>
      </c>
      <c r="E83" s="825" t="s">
        <v>2241</v>
      </c>
      <c r="F83" s="839" t="s">
        <v>2242</v>
      </c>
      <c r="G83" s="825" t="s">
        <v>2328</v>
      </c>
      <c r="H83" s="825" t="s">
        <v>2329</v>
      </c>
      <c r="I83" s="831">
        <v>2.7699999809265137</v>
      </c>
      <c r="J83" s="831">
        <v>200</v>
      </c>
      <c r="K83" s="832">
        <v>554</v>
      </c>
    </row>
    <row r="84" spans="1:11" ht="14.45" customHeight="1" x14ac:dyDescent="0.2">
      <c r="A84" s="821" t="s">
        <v>569</v>
      </c>
      <c r="B84" s="822" t="s">
        <v>570</v>
      </c>
      <c r="C84" s="825" t="s">
        <v>581</v>
      </c>
      <c r="D84" s="839" t="s">
        <v>582</v>
      </c>
      <c r="E84" s="825" t="s">
        <v>2241</v>
      </c>
      <c r="F84" s="839" t="s">
        <v>2242</v>
      </c>
      <c r="G84" s="825" t="s">
        <v>2330</v>
      </c>
      <c r="H84" s="825" t="s">
        <v>2331</v>
      </c>
      <c r="I84" s="831">
        <v>2.0466666221618652</v>
      </c>
      <c r="J84" s="831">
        <v>200</v>
      </c>
      <c r="K84" s="832">
        <v>411.5</v>
      </c>
    </row>
    <row r="85" spans="1:11" ht="14.45" customHeight="1" x14ac:dyDescent="0.2">
      <c r="A85" s="821" t="s">
        <v>569</v>
      </c>
      <c r="B85" s="822" t="s">
        <v>570</v>
      </c>
      <c r="C85" s="825" t="s">
        <v>581</v>
      </c>
      <c r="D85" s="839" t="s">
        <v>582</v>
      </c>
      <c r="E85" s="825" t="s">
        <v>2241</v>
      </c>
      <c r="F85" s="839" t="s">
        <v>2242</v>
      </c>
      <c r="G85" s="825" t="s">
        <v>2332</v>
      </c>
      <c r="H85" s="825" t="s">
        <v>2333</v>
      </c>
      <c r="I85" s="831">
        <v>2.0499999523162842</v>
      </c>
      <c r="J85" s="831">
        <v>50</v>
      </c>
      <c r="K85" s="832">
        <v>102.5</v>
      </c>
    </row>
    <row r="86" spans="1:11" ht="14.45" customHeight="1" x14ac:dyDescent="0.2">
      <c r="A86" s="821" t="s">
        <v>569</v>
      </c>
      <c r="B86" s="822" t="s">
        <v>570</v>
      </c>
      <c r="C86" s="825" t="s">
        <v>581</v>
      </c>
      <c r="D86" s="839" t="s">
        <v>582</v>
      </c>
      <c r="E86" s="825" t="s">
        <v>2241</v>
      </c>
      <c r="F86" s="839" t="s">
        <v>2242</v>
      </c>
      <c r="G86" s="825" t="s">
        <v>2334</v>
      </c>
      <c r="H86" s="825" t="s">
        <v>2335</v>
      </c>
      <c r="I86" s="831">
        <v>2.580000102519989</v>
      </c>
      <c r="J86" s="831">
        <v>200</v>
      </c>
      <c r="K86" s="832">
        <v>516</v>
      </c>
    </row>
    <row r="87" spans="1:11" ht="14.45" customHeight="1" x14ac:dyDescent="0.2">
      <c r="A87" s="821" t="s">
        <v>569</v>
      </c>
      <c r="B87" s="822" t="s">
        <v>570</v>
      </c>
      <c r="C87" s="825" t="s">
        <v>581</v>
      </c>
      <c r="D87" s="839" t="s">
        <v>582</v>
      </c>
      <c r="E87" s="825" t="s">
        <v>2241</v>
      </c>
      <c r="F87" s="839" t="s">
        <v>2242</v>
      </c>
      <c r="G87" s="825" t="s">
        <v>2336</v>
      </c>
      <c r="H87" s="825" t="s">
        <v>2337</v>
      </c>
      <c r="I87" s="831">
        <v>2.559999942779541</v>
      </c>
      <c r="J87" s="831">
        <v>100</v>
      </c>
      <c r="K87" s="832">
        <v>256</v>
      </c>
    </row>
    <row r="88" spans="1:11" ht="14.45" customHeight="1" x14ac:dyDescent="0.2">
      <c r="A88" s="821" t="s">
        <v>569</v>
      </c>
      <c r="B88" s="822" t="s">
        <v>570</v>
      </c>
      <c r="C88" s="825" t="s">
        <v>581</v>
      </c>
      <c r="D88" s="839" t="s">
        <v>582</v>
      </c>
      <c r="E88" s="825" t="s">
        <v>2241</v>
      </c>
      <c r="F88" s="839" t="s">
        <v>2242</v>
      </c>
      <c r="G88" s="825" t="s">
        <v>2338</v>
      </c>
      <c r="H88" s="825" t="s">
        <v>2339</v>
      </c>
      <c r="I88" s="831">
        <v>44.080001831054688</v>
      </c>
      <c r="J88" s="831">
        <v>50</v>
      </c>
      <c r="K88" s="832">
        <v>2204</v>
      </c>
    </row>
    <row r="89" spans="1:11" ht="14.45" customHeight="1" x14ac:dyDescent="0.2">
      <c r="A89" s="821" t="s">
        <v>569</v>
      </c>
      <c r="B89" s="822" t="s">
        <v>570</v>
      </c>
      <c r="C89" s="825" t="s">
        <v>581</v>
      </c>
      <c r="D89" s="839" t="s">
        <v>582</v>
      </c>
      <c r="E89" s="825" t="s">
        <v>2340</v>
      </c>
      <c r="F89" s="839" t="s">
        <v>2341</v>
      </c>
      <c r="G89" s="825" t="s">
        <v>2342</v>
      </c>
      <c r="H89" s="825" t="s">
        <v>2343</v>
      </c>
      <c r="I89" s="831">
        <v>10.164999961853027</v>
      </c>
      <c r="J89" s="831">
        <v>1800</v>
      </c>
      <c r="K89" s="832">
        <v>18297</v>
      </c>
    </row>
    <row r="90" spans="1:11" ht="14.45" customHeight="1" x14ac:dyDescent="0.2">
      <c r="A90" s="821" t="s">
        <v>569</v>
      </c>
      <c r="B90" s="822" t="s">
        <v>570</v>
      </c>
      <c r="C90" s="825" t="s">
        <v>581</v>
      </c>
      <c r="D90" s="839" t="s">
        <v>582</v>
      </c>
      <c r="E90" s="825" t="s">
        <v>2340</v>
      </c>
      <c r="F90" s="839" t="s">
        <v>2341</v>
      </c>
      <c r="G90" s="825" t="s">
        <v>2344</v>
      </c>
      <c r="H90" s="825" t="s">
        <v>2345</v>
      </c>
      <c r="I90" s="831">
        <v>7.744999885559082</v>
      </c>
      <c r="J90" s="831">
        <v>100</v>
      </c>
      <c r="K90" s="832">
        <v>774.5</v>
      </c>
    </row>
    <row r="91" spans="1:11" ht="14.45" customHeight="1" x14ac:dyDescent="0.2">
      <c r="A91" s="821" t="s">
        <v>569</v>
      </c>
      <c r="B91" s="822" t="s">
        <v>570</v>
      </c>
      <c r="C91" s="825" t="s">
        <v>581</v>
      </c>
      <c r="D91" s="839" t="s">
        <v>582</v>
      </c>
      <c r="E91" s="825" t="s">
        <v>2346</v>
      </c>
      <c r="F91" s="839" t="s">
        <v>2347</v>
      </c>
      <c r="G91" s="825" t="s">
        <v>2348</v>
      </c>
      <c r="H91" s="825" t="s">
        <v>2349</v>
      </c>
      <c r="I91" s="831">
        <v>0.47999998927116394</v>
      </c>
      <c r="J91" s="831">
        <v>1600</v>
      </c>
      <c r="K91" s="832">
        <v>768</v>
      </c>
    </row>
    <row r="92" spans="1:11" ht="14.45" customHeight="1" x14ac:dyDescent="0.2">
      <c r="A92" s="821" t="s">
        <v>569</v>
      </c>
      <c r="B92" s="822" t="s">
        <v>570</v>
      </c>
      <c r="C92" s="825" t="s">
        <v>581</v>
      </c>
      <c r="D92" s="839" t="s">
        <v>582</v>
      </c>
      <c r="E92" s="825" t="s">
        <v>2346</v>
      </c>
      <c r="F92" s="839" t="s">
        <v>2347</v>
      </c>
      <c r="G92" s="825" t="s">
        <v>2350</v>
      </c>
      <c r="H92" s="825" t="s">
        <v>2351</v>
      </c>
      <c r="I92" s="831">
        <v>0.30000001192092896</v>
      </c>
      <c r="J92" s="831">
        <v>200</v>
      </c>
      <c r="K92" s="832">
        <v>60</v>
      </c>
    </row>
    <row r="93" spans="1:11" ht="14.45" customHeight="1" x14ac:dyDescent="0.2">
      <c r="A93" s="821" t="s">
        <v>569</v>
      </c>
      <c r="B93" s="822" t="s">
        <v>570</v>
      </c>
      <c r="C93" s="825" t="s">
        <v>581</v>
      </c>
      <c r="D93" s="839" t="s">
        <v>582</v>
      </c>
      <c r="E93" s="825" t="s">
        <v>2346</v>
      </c>
      <c r="F93" s="839" t="s">
        <v>2347</v>
      </c>
      <c r="G93" s="825" t="s">
        <v>2352</v>
      </c>
      <c r="H93" s="825" t="s">
        <v>2353</v>
      </c>
      <c r="I93" s="831">
        <v>0.30000001192092896</v>
      </c>
      <c r="J93" s="831">
        <v>300</v>
      </c>
      <c r="K93" s="832">
        <v>90</v>
      </c>
    </row>
    <row r="94" spans="1:11" ht="14.45" customHeight="1" x14ac:dyDescent="0.2">
      <c r="A94" s="821" t="s">
        <v>569</v>
      </c>
      <c r="B94" s="822" t="s">
        <v>570</v>
      </c>
      <c r="C94" s="825" t="s">
        <v>581</v>
      </c>
      <c r="D94" s="839" t="s">
        <v>582</v>
      </c>
      <c r="E94" s="825" t="s">
        <v>2346</v>
      </c>
      <c r="F94" s="839" t="s">
        <v>2347</v>
      </c>
      <c r="G94" s="825" t="s">
        <v>2354</v>
      </c>
      <c r="H94" s="825" t="s">
        <v>2355</v>
      </c>
      <c r="I94" s="831">
        <v>0.37000000476837158</v>
      </c>
      <c r="J94" s="831">
        <v>100</v>
      </c>
      <c r="K94" s="832">
        <v>37</v>
      </c>
    </row>
    <row r="95" spans="1:11" ht="14.45" customHeight="1" x14ac:dyDescent="0.2">
      <c r="A95" s="821" t="s">
        <v>569</v>
      </c>
      <c r="B95" s="822" t="s">
        <v>570</v>
      </c>
      <c r="C95" s="825" t="s">
        <v>581</v>
      </c>
      <c r="D95" s="839" t="s">
        <v>582</v>
      </c>
      <c r="E95" s="825" t="s">
        <v>2346</v>
      </c>
      <c r="F95" s="839" t="s">
        <v>2347</v>
      </c>
      <c r="G95" s="825" t="s">
        <v>2356</v>
      </c>
      <c r="H95" s="825" t="s">
        <v>2357</v>
      </c>
      <c r="I95" s="831">
        <v>0.54500001668930054</v>
      </c>
      <c r="J95" s="831">
        <v>3100</v>
      </c>
      <c r="K95" s="832">
        <v>1688</v>
      </c>
    </row>
    <row r="96" spans="1:11" ht="14.45" customHeight="1" x14ac:dyDescent="0.2">
      <c r="A96" s="821" t="s">
        <v>569</v>
      </c>
      <c r="B96" s="822" t="s">
        <v>570</v>
      </c>
      <c r="C96" s="825" t="s">
        <v>581</v>
      </c>
      <c r="D96" s="839" t="s">
        <v>582</v>
      </c>
      <c r="E96" s="825" t="s">
        <v>2346</v>
      </c>
      <c r="F96" s="839" t="s">
        <v>2347</v>
      </c>
      <c r="G96" s="825" t="s">
        <v>2358</v>
      </c>
      <c r="H96" s="825" t="s">
        <v>2359</v>
      </c>
      <c r="I96" s="831">
        <v>1.7999999523162842</v>
      </c>
      <c r="J96" s="831">
        <v>100</v>
      </c>
      <c r="K96" s="832">
        <v>180</v>
      </c>
    </row>
    <row r="97" spans="1:11" ht="14.45" customHeight="1" x14ac:dyDescent="0.2">
      <c r="A97" s="821" t="s">
        <v>569</v>
      </c>
      <c r="B97" s="822" t="s">
        <v>570</v>
      </c>
      <c r="C97" s="825" t="s">
        <v>581</v>
      </c>
      <c r="D97" s="839" t="s">
        <v>582</v>
      </c>
      <c r="E97" s="825" t="s">
        <v>2346</v>
      </c>
      <c r="F97" s="839" t="s">
        <v>2347</v>
      </c>
      <c r="G97" s="825" t="s">
        <v>2360</v>
      </c>
      <c r="H97" s="825" t="s">
        <v>2361</v>
      </c>
      <c r="I97" s="831">
        <v>1.7999999523162842</v>
      </c>
      <c r="J97" s="831">
        <v>100</v>
      </c>
      <c r="K97" s="832">
        <v>180</v>
      </c>
    </row>
    <row r="98" spans="1:11" ht="14.45" customHeight="1" x14ac:dyDescent="0.2">
      <c r="A98" s="821" t="s">
        <v>569</v>
      </c>
      <c r="B98" s="822" t="s">
        <v>570</v>
      </c>
      <c r="C98" s="825" t="s">
        <v>581</v>
      </c>
      <c r="D98" s="839" t="s">
        <v>582</v>
      </c>
      <c r="E98" s="825" t="s">
        <v>2362</v>
      </c>
      <c r="F98" s="839" t="s">
        <v>2363</v>
      </c>
      <c r="G98" s="825" t="s">
        <v>2364</v>
      </c>
      <c r="H98" s="825" t="s">
        <v>2365</v>
      </c>
      <c r="I98" s="831">
        <v>2.869999885559082</v>
      </c>
      <c r="J98" s="831">
        <v>200</v>
      </c>
      <c r="K98" s="832">
        <v>574</v>
      </c>
    </row>
    <row r="99" spans="1:11" ht="14.45" customHeight="1" x14ac:dyDescent="0.2">
      <c r="A99" s="821" t="s">
        <v>569</v>
      </c>
      <c r="B99" s="822" t="s">
        <v>570</v>
      </c>
      <c r="C99" s="825" t="s">
        <v>581</v>
      </c>
      <c r="D99" s="839" t="s">
        <v>582</v>
      </c>
      <c r="E99" s="825" t="s">
        <v>2362</v>
      </c>
      <c r="F99" s="839" t="s">
        <v>2363</v>
      </c>
      <c r="G99" s="825" t="s">
        <v>2366</v>
      </c>
      <c r="H99" s="825" t="s">
        <v>2367</v>
      </c>
      <c r="I99" s="831">
        <v>2.880000114440918</v>
      </c>
      <c r="J99" s="831">
        <v>5000</v>
      </c>
      <c r="K99" s="832">
        <v>14400</v>
      </c>
    </row>
    <row r="100" spans="1:11" ht="14.45" customHeight="1" x14ac:dyDescent="0.2">
      <c r="A100" s="821" t="s">
        <v>569</v>
      </c>
      <c r="B100" s="822" t="s">
        <v>570</v>
      </c>
      <c r="C100" s="825" t="s">
        <v>581</v>
      </c>
      <c r="D100" s="839" t="s">
        <v>582</v>
      </c>
      <c r="E100" s="825" t="s">
        <v>2362</v>
      </c>
      <c r="F100" s="839" t="s">
        <v>2363</v>
      </c>
      <c r="G100" s="825" t="s">
        <v>2368</v>
      </c>
      <c r="H100" s="825" t="s">
        <v>2369</v>
      </c>
      <c r="I100" s="831">
        <v>3.3900001049041748</v>
      </c>
      <c r="J100" s="831">
        <v>5000</v>
      </c>
      <c r="K100" s="832">
        <v>16950</v>
      </c>
    </row>
    <row r="101" spans="1:11" ht="14.45" customHeight="1" x14ac:dyDescent="0.2">
      <c r="A101" s="821" t="s">
        <v>569</v>
      </c>
      <c r="B101" s="822" t="s">
        <v>570</v>
      </c>
      <c r="C101" s="825" t="s">
        <v>581</v>
      </c>
      <c r="D101" s="839" t="s">
        <v>582</v>
      </c>
      <c r="E101" s="825" t="s">
        <v>2362</v>
      </c>
      <c r="F101" s="839" t="s">
        <v>2363</v>
      </c>
      <c r="G101" s="825" t="s">
        <v>2370</v>
      </c>
      <c r="H101" s="825" t="s">
        <v>2371</v>
      </c>
      <c r="I101" s="831">
        <v>4.119999885559082</v>
      </c>
      <c r="J101" s="831">
        <v>200</v>
      </c>
      <c r="K101" s="832">
        <v>824</v>
      </c>
    </row>
    <row r="102" spans="1:11" ht="14.45" customHeight="1" x14ac:dyDescent="0.2">
      <c r="A102" s="821" t="s">
        <v>569</v>
      </c>
      <c r="B102" s="822" t="s">
        <v>570</v>
      </c>
      <c r="C102" s="825" t="s">
        <v>581</v>
      </c>
      <c r="D102" s="839" t="s">
        <v>582</v>
      </c>
      <c r="E102" s="825" t="s">
        <v>2362</v>
      </c>
      <c r="F102" s="839" t="s">
        <v>2363</v>
      </c>
      <c r="G102" s="825" t="s">
        <v>2372</v>
      </c>
      <c r="H102" s="825" t="s">
        <v>2373</v>
      </c>
      <c r="I102" s="831">
        <v>3.7300000190734863</v>
      </c>
      <c r="J102" s="831">
        <v>5000</v>
      </c>
      <c r="K102" s="832">
        <v>18650</v>
      </c>
    </row>
    <row r="103" spans="1:11" ht="14.45" customHeight="1" x14ac:dyDescent="0.2">
      <c r="A103" s="821" t="s">
        <v>569</v>
      </c>
      <c r="B103" s="822" t="s">
        <v>570</v>
      </c>
      <c r="C103" s="825" t="s">
        <v>581</v>
      </c>
      <c r="D103" s="839" t="s">
        <v>582</v>
      </c>
      <c r="E103" s="825" t="s">
        <v>2362</v>
      </c>
      <c r="F103" s="839" t="s">
        <v>2363</v>
      </c>
      <c r="G103" s="825" t="s">
        <v>2374</v>
      </c>
      <c r="H103" s="825" t="s">
        <v>2375</v>
      </c>
      <c r="I103" s="831">
        <v>3.630000114440918</v>
      </c>
      <c r="J103" s="831">
        <v>5000</v>
      </c>
      <c r="K103" s="832">
        <v>18150</v>
      </c>
    </row>
    <row r="104" spans="1:11" ht="14.45" customHeight="1" x14ac:dyDescent="0.2">
      <c r="A104" s="821" t="s">
        <v>569</v>
      </c>
      <c r="B104" s="822" t="s">
        <v>570</v>
      </c>
      <c r="C104" s="825" t="s">
        <v>581</v>
      </c>
      <c r="D104" s="839" t="s">
        <v>582</v>
      </c>
      <c r="E104" s="825" t="s">
        <v>2376</v>
      </c>
      <c r="F104" s="839" t="s">
        <v>2377</v>
      </c>
      <c r="G104" s="825" t="s">
        <v>2378</v>
      </c>
      <c r="H104" s="825" t="s">
        <v>2379</v>
      </c>
      <c r="I104" s="831">
        <v>267.79000854492188</v>
      </c>
      <c r="J104" s="831">
        <v>10</v>
      </c>
      <c r="K104" s="832">
        <v>2677.89990234375</v>
      </c>
    </row>
    <row r="105" spans="1:11" ht="14.45" customHeight="1" x14ac:dyDescent="0.2">
      <c r="A105" s="821" t="s">
        <v>569</v>
      </c>
      <c r="B105" s="822" t="s">
        <v>570</v>
      </c>
      <c r="C105" s="825" t="s">
        <v>581</v>
      </c>
      <c r="D105" s="839" t="s">
        <v>582</v>
      </c>
      <c r="E105" s="825" t="s">
        <v>2380</v>
      </c>
      <c r="F105" s="839" t="s">
        <v>2381</v>
      </c>
      <c r="G105" s="825" t="s">
        <v>2382</v>
      </c>
      <c r="H105" s="825" t="s">
        <v>2383</v>
      </c>
      <c r="I105" s="831">
        <v>16.399999618530273</v>
      </c>
      <c r="J105" s="831">
        <v>30</v>
      </c>
      <c r="K105" s="832">
        <v>492</v>
      </c>
    </row>
    <row r="106" spans="1:11" ht="14.45" customHeight="1" x14ac:dyDescent="0.2">
      <c r="A106" s="821" t="s">
        <v>569</v>
      </c>
      <c r="B106" s="822" t="s">
        <v>570</v>
      </c>
      <c r="C106" s="825" t="s">
        <v>586</v>
      </c>
      <c r="D106" s="839" t="s">
        <v>587</v>
      </c>
      <c r="E106" s="825" t="s">
        <v>2179</v>
      </c>
      <c r="F106" s="839" t="s">
        <v>2180</v>
      </c>
      <c r="G106" s="825" t="s">
        <v>2384</v>
      </c>
      <c r="H106" s="825" t="s">
        <v>2385</v>
      </c>
      <c r="I106" s="831">
        <v>209.30000305175781</v>
      </c>
      <c r="J106" s="831">
        <v>6</v>
      </c>
      <c r="K106" s="832">
        <v>1255.800048828125</v>
      </c>
    </row>
    <row r="107" spans="1:11" ht="14.45" customHeight="1" x14ac:dyDescent="0.2">
      <c r="A107" s="821" t="s">
        <v>569</v>
      </c>
      <c r="B107" s="822" t="s">
        <v>570</v>
      </c>
      <c r="C107" s="825" t="s">
        <v>586</v>
      </c>
      <c r="D107" s="839" t="s">
        <v>587</v>
      </c>
      <c r="E107" s="825" t="s">
        <v>2179</v>
      </c>
      <c r="F107" s="839" t="s">
        <v>2180</v>
      </c>
      <c r="G107" s="825" t="s">
        <v>2386</v>
      </c>
      <c r="H107" s="825" t="s">
        <v>2387</v>
      </c>
      <c r="I107" s="831">
        <v>4.2300000190734863</v>
      </c>
      <c r="J107" s="831">
        <v>100</v>
      </c>
      <c r="K107" s="832">
        <v>423</v>
      </c>
    </row>
    <row r="108" spans="1:11" ht="14.45" customHeight="1" x14ac:dyDescent="0.2">
      <c r="A108" s="821" t="s">
        <v>569</v>
      </c>
      <c r="B108" s="822" t="s">
        <v>570</v>
      </c>
      <c r="C108" s="825" t="s">
        <v>586</v>
      </c>
      <c r="D108" s="839" t="s">
        <v>587</v>
      </c>
      <c r="E108" s="825" t="s">
        <v>2179</v>
      </c>
      <c r="F108" s="839" t="s">
        <v>2180</v>
      </c>
      <c r="G108" s="825" t="s">
        <v>2388</v>
      </c>
      <c r="H108" s="825" t="s">
        <v>2389</v>
      </c>
      <c r="I108" s="831">
        <v>1</v>
      </c>
      <c r="J108" s="831">
        <v>1500</v>
      </c>
      <c r="K108" s="832">
        <v>1500</v>
      </c>
    </row>
    <row r="109" spans="1:11" ht="14.45" customHeight="1" x14ac:dyDescent="0.2">
      <c r="A109" s="821" t="s">
        <v>569</v>
      </c>
      <c r="B109" s="822" t="s">
        <v>570</v>
      </c>
      <c r="C109" s="825" t="s">
        <v>586</v>
      </c>
      <c r="D109" s="839" t="s">
        <v>587</v>
      </c>
      <c r="E109" s="825" t="s">
        <v>2179</v>
      </c>
      <c r="F109" s="839" t="s">
        <v>2180</v>
      </c>
      <c r="G109" s="825" t="s">
        <v>2390</v>
      </c>
      <c r="H109" s="825" t="s">
        <v>2391</v>
      </c>
      <c r="I109" s="831">
        <v>1.7200000286102295</v>
      </c>
      <c r="J109" s="831">
        <v>1800</v>
      </c>
      <c r="K109" s="832">
        <v>3096</v>
      </c>
    </row>
    <row r="110" spans="1:11" ht="14.45" customHeight="1" x14ac:dyDescent="0.2">
      <c r="A110" s="821" t="s">
        <v>569</v>
      </c>
      <c r="B110" s="822" t="s">
        <v>570</v>
      </c>
      <c r="C110" s="825" t="s">
        <v>586</v>
      </c>
      <c r="D110" s="839" t="s">
        <v>587</v>
      </c>
      <c r="E110" s="825" t="s">
        <v>2179</v>
      </c>
      <c r="F110" s="839" t="s">
        <v>2180</v>
      </c>
      <c r="G110" s="825" t="s">
        <v>2392</v>
      </c>
      <c r="H110" s="825" t="s">
        <v>2393</v>
      </c>
      <c r="I110" s="831">
        <v>0.61000001430511475</v>
      </c>
      <c r="J110" s="831">
        <v>1500</v>
      </c>
      <c r="K110" s="832">
        <v>915</v>
      </c>
    </row>
    <row r="111" spans="1:11" ht="14.45" customHeight="1" x14ac:dyDescent="0.2">
      <c r="A111" s="821" t="s">
        <v>569</v>
      </c>
      <c r="B111" s="822" t="s">
        <v>570</v>
      </c>
      <c r="C111" s="825" t="s">
        <v>586</v>
      </c>
      <c r="D111" s="839" t="s">
        <v>587</v>
      </c>
      <c r="E111" s="825" t="s">
        <v>2179</v>
      </c>
      <c r="F111" s="839" t="s">
        <v>2180</v>
      </c>
      <c r="G111" s="825" t="s">
        <v>2187</v>
      </c>
      <c r="H111" s="825" t="s">
        <v>2188</v>
      </c>
      <c r="I111" s="831">
        <v>1.0099999904632568</v>
      </c>
      <c r="J111" s="831">
        <v>300</v>
      </c>
      <c r="K111" s="832">
        <v>303</v>
      </c>
    </row>
    <row r="112" spans="1:11" ht="14.45" customHeight="1" x14ac:dyDescent="0.2">
      <c r="A112" s="821" t="s">
        <v>569</v>
      </c>
      <c r="B112" s="822" t="s">
        <v>570</v>
      </c>
      <c r="C112" s="825" t="s">
        <v>586</v>
      </c>
      <c r="D112" s="839" t="s">
        <v>587</v>
      </c>
      <c r="E112" s="825" t="s">
        <v>2179</v>
      </c>
      <c r="F112" s="839" t="s">
        <v>2180</v>
      </c>
      <c r="G112" s="825" t="s">
        <v>2394</v>
      </c>
      <c r="H112" s="825" t="s">
        <v>2395</v>
      </c>
      <c r="I112" s="831">
        <v>0.64999997615814209</v>
      </c>
      <c r="J112" s="831">
        <v>500</v>
      </c>
      <c r="K112" s="832">
        <v>325</v>
      </c>
    </row>
    <row r="113" spans="1:11" ht="14.45" customHeight="1" x14ac:dyDescent="0.2">
      <c r="A113" s="821" t="s">
        <v>569</v>
      </c>
      <c r="B113" s="822" t="s">
        <v>570</v>
      </c>
      <c r="C113" s="825" t="s">
        <v>586</v>
      </c>
      <c r="D113" s="839" t="s">
        <v>587</v>
      </c>
      <c r="E113" s="825" t="s">
        <v>2179</v>
      </c>
      <c r="F113" s="839" t="s">
        <v>2180</v>
      </c>
      <c r="G113" s="825" t="s">
        <v>2189</v>
      </c>
      <c r="H113" s="825" t="s">
        <v>2190</v>
      </c>
      <c r="I113" s="831">
        <v>3.4600000381469727</v>
      </c>
      <c r="J113" s="831">
        <v>240</v>
      </c>
      <c r="K113" s="832">
        <v>830.4000244140625</v>
      </c>
    </row>
    <row r="114" spans="1:11" ht="14.45" customHeight="1" x14ac:dyDescent="0.2">
      <c r="A114" s="821" t="s">
        <v>569</v>
      </c>
      <c r="B114" s="822" t="s">
        <v>570</v>
      </c>
      <c r="C114" s="825" t="s">
        <v>586</v>
      </c>
      <c r="D114" s="839" t="s">
        <v>587</v>
      </c>
      <c r="E114" s="825" t="s">
        <v>2179</v>
      </c>
      <c r="F114" s="839" t="s">
        <v>2180</v>
      </c>
      <c r="G114" s="825" t="s">
        <v>2191</v>
      </c>
      <c r="H114" s="825" t="s">
        <v>2192</v>
      </c>
      <c r="I114" s="831">
        <v>1.3500000238418579</v>
      </c>
      <c r="J114" s="831">
        <v>600</v>
      </c>
      <c r="K114" s="832">
        <v>810</v>
      </c>
    </row>
    <row r="115" spans="1:11" ht="14.45" customHeight="1" x14ac:dyDescent="0.2">
      <c r="A115" s="821" t="s">
        <v>569</v>
      </c>
      <c r="B115" s="822" t="s">
        <v>570</v>
      </c>
      <c r="C115" s="825" t="s">
        <v>586</v>
      </c>
      <c r="D115" s="839" t="s">
        <v>587</v>
      </c>
      <c r="E115" s="825" t="s">
        <v>2179</v>
      </c>
      <c r="F115" s="839" t="s">
        <v>2180</v>
      </c>
      <c r="G115" s="825" t="s">
        <v>2193</v>
      </c>
      <c r="H115" s="825" t="s">
        <v>2194</v>
      </c>
      <c r="I115" s="831">
        <v>22.146666208902996</v>
      </c>
      <c r="J115" s="831">
        <v>125</v>
      </c>
      <c r="K115" s="832">
        <v>2768.25</v>
      </c>
    </row>
    <row r="116" spans="1:11" ht="14.45" customHeight="1" x14ac:dyDescent="0.2">
      <c r="A116" s="821" t="s">
        <v>569</v>
      </c>
      <c r="B116" s="822" t="s">
        <v>570</v>
      </c>
      <c r="C116" s="825" t="s">
        <v>586</v>
      </c>
      <c r="D116" s="839" t="s">
        <v>587</v>
      </c>
      <c r="E116" s="825" t="s">
        <v>2179</v>
      </c>
      <c r="F116" s="839" t="s">
        <v>2180</v>
      </c>
      <c r="G116" s="825" t="s">
        <v>2195</v>
      </c>
      <c r="H116" s="825" t="s">
        <v>2196</v>
      </c>
      <c r="I116" s="831">
        <v>30.180000305175781</v>
      </c>
      <c r="J116" s="831">
        <v>25</v>
      </c>
      <c r="K116" s="832">
        <v>754.5</v>
      </c>
    </row>
    <row r="117" spans="1:11" ht="14.45" customHeight="1" x14ac:dyDescent="0.2">
      <c r="A117" s="821" t="s">
        <v>569</v>
      </c>
      <c r="B117" s="822" t="s">
        <v>570</v>
      </c>
      <c r="C117" s="825" t="s">
        <v>586</v>
      </c>
      <c r="D117" s="839" t="s">
        <v>587</v>
      </c>
      <c r="E117" s="825" t="s">
        <v>2179</v>
      </c>
      <c r="F117" s="839" t="s">
        <v>2180</v>
      </c>
      <c r="G117" s="825" t="s">
        <v>2396</v>
      </c>
      <c r="H117" s="825" t="s">
        <v>2397</v>
      </c>
      <c r="I117" s="831">
        <v>13.039999961853027</v>
      </c>
      <c r="J117" s="831">
        <v>20</v>
      </c>
      <c r="K117" s="832">
        <v>260.82000732421875</v>
      </c>
    </row>
    <row r="118" spans="1:11" ht="14.45" customHeight="1" x14ac:dyDescent="0.2">
      <c r="A118" s="821" t="s">
        <v>569</v>
      </c>
      <c r="B118" s="822" t="s">
        <v>570</v>
      </c>
      <c r="C118" s="825" t="s">
        <v>586</v>
      </c>
      <c r="D118" s="839" t="s">
        <v>587</v>
      </c>
      <c r="E118" s="825" t="s">
        <v>2179</v>
      </c>
      <c r="F118" s="839" t="s">
        <v>2180</v>
      </c>
      <c r="G118" s="825" t="s">
        <v>2199</v>
      </c>
      <c r="H118" s="825" t="s">
        <v>2200</v>
      </c>
      <c r="I118" s="831">
        <v>214.58000183105469</v>
      </c>
      <c r="J118" s="831">
        <v>3</v>
      </c>
      <c r="K118" s="832">
        <v>643.739990234375</v>
      </c>
    </row>
    <row r="119" spans="1:11" ht="14.45" customHeight="1" x14ac:dyDescent="0.2">
      <c r="A119" s="821" t="s">
        <v>569</v>
      </c>
      <c r="B119" s="822" t="s">
        <v>570</v>
      </c>
      <c r="C119" s="825" t="s">
        <v>586</v>
      </c>
      <c r="D119" s="839" t="s">
        <v>587</v>
      </c>
      <c r="E119" s="825" t="s">
        <v>2179</v>
      </c>
      <c r="F119" s="839" t="s">
        <v>2180</v>
      </c>
      <c r="G119" s="825" t="s">
        <v>2203</v>
      </c>
      <c r="H119" s="825" t="s">
        <v>2204</v>
      </c>
      <c r="I119" s="831">
        <v>11.640000343322754</v>
      </c>
      <c r="J119" s="831">
        <v>36</v>
      </c>
      <c r="K119" s="832">
        <v>419.04000854492188</v>
      </c>
    </row>
    <row r="120" spans="1:11" ht="14.45" customHeight="1" x14ac:dyDescent="0.2">
      <c r="A120" s="821" t="s">
        <v>569</v>
      </c>
      <c r="B120" s="822" t="s">
        <v>570</v>
      </c>
      <c r="C120" s="825" t="s">
        <v>586</v>
      </c>
      <c r="D120" s="839" t="s">
        <v>587</v>
      </c>
      <c r="E120" s="825" t="s">
        <v>2179</v>
      </c>
      <c r="F120" s="839" t="s">
        <v>2180</v>
      </c>
      <c r="G120" s="825" t="s">
        <v>2207</v>
      </c>
      <c r="H120" s="825" t="s">
        <v>2208</v>
      </c>
      <c r="I120" s="831">
        <v>0.8566666841506958</v>
      </c>
      <c r="J120" s="831">
        <v>600</v>
      </c>
      <c r="K120" s="832">
        <v>513</v>
      </c>
    </row>
    <row r="121" spans="1:11" ht="14.45" customHeight="1" x14ac:dyDescent="0.2">
      <c r="A121" s="821" t="s">
        <v>569</v>
      </c>
      <c r="B121" s="822" t="s">
        <v>570</v>
      </c>
      <c r="C121" s="825" t="s">
        <v>586</v>
      </c>
      <c r="D121" s="839" t="s">
        <v>587</v>
      </c>
      <c r="E121" s="825" t="s">
        <v>2179</v>
      </c>
      <c r="F121" s="839" t="s">
        <v>2180</v>
      </c>
      <c r="G121" s="825" t="s">
        <v>2209</v>
      </c>
      <c r="H121" s="825" t="s">
        <v>2210</v>
      </c>
      <c r="I121" s="831">
        <v>1.5166666507720947</v>
      </c>
      <c r="J121" s="831">
        <v>200</v>
      </c>
      <c r="K121" s="832">
        <v>303.5</v>
      </c>
    </row>
    <row r="122" spans="1:11" ht="14.45" customHeight="1" x14ac:dyDescent="0.2">
      <c r="A122" s="821" t="s">
        <v>569</v>
      </c>
      <c r="B122" s="822" t="s">
        <v>570</v>
      </c>
      <c r="C122" s="825" t="s">
        <v>586</v>
      </c>
      <c r="D122" s="839" t="s">
        <v>587</v>
      </c>
      <c r="E122" s="825" t="s">
        <v>2179</v>
      </c>
      <c r="F122" s="839" t="s">
        <v>2180</v>
      </c>
      <c r="G122" s="825" t="s">
        <v>2398</v>
      </c>
      <c r="H122" s="825" t="s">
        <v>2399</v>
      </c>
      <c r="I122" s="831">
        <v>0.37999999523162842</v>
      </c>
      <c r="J122" s="831">
        <v>100</v>
      </c>
      <c r="K122" s="832">
        <v>38</v>
      </c>
    </row>
    <row r="123" spans="1:11" ht="14.45" customHeight="1" x14ac:dyDescent="0.2">
      <c r="A123" s="821" t="s">
        <v>569</v>
      </c>
      <c r="B123" s="822" t="s">
        <v>570</v>
      </c>
      <c r="C123" s="825" t="s">
        <v>586</v>
      </c>
      <c r="D123" s="839" t="s">
        <v>587</v>
      </c>
      <c r="E123" s="825" t="s">
        <v>2179</v>
      </c>
      <c r="F123" s="839" t="s">
        <v>2180</v>
      </c>
      <c r="G123" s="825" t="s">
        <v>2217</v>
      </c>
      <c r="H123" s="825" t="s">
        <v>2218</v>
      </c>
      <c r="I123" s="831">
        <v>8.3999996185302734</v>
      </c>
      <c r="J123" s="831">
        <v>12</v>
      </c>
      <c r="K123" s="832">
        <v>100.80000305175781</v>
      </c>
    </row>
    <row r="124" spans="1:11" ht="14.45" customHeight="1" x14ac:dyDescent="0.2">
      <c r="A124" s="821" t="s">
        <v>569</v>
      </c>
      <c r="B124" s="822" t="s">
        <v>570</v>
      </c>
      <c r="C124" s="825" t="s">
        <v>586</v>
      </c>
      <c r="D124" s="839" t="s">
        <v>587</v>
      </c>
      <c r="E124" s="825" t="s">
        <v>2179</v>
      </c>
      <c r="F124" s="839" t="s">
        <v>2180</v>
      </c>
      <c r="G124" s="825" t="s">
        <v>2400</v>
      </c>
      <c r="H124" s="825" t="s">
        <v>2401</v>
      </c>
      <c r="I124" s="831">
        <v>14.949999809265137</v>
      </c>
      <c r="J124" s="831">
        <v>10</v>
      </c>
      <c r="K124" s="832">
        <v>149.5</v>
      </c>
    </row>
    <row r="125" spans="1:11" ht="14.45" customHeight="1" x14ac:dyDescent="0.2">
      <c r="A125" s="821" t="s">
        <v>569</v>
      </c>
      <c r="B125" s="822" t="s">
        <v>570</v>
      </c>
      <c r="C125" s="825" t="s">
        <v>586</v>
      </c>
      <c r="D125" s="839" t="s">
        <v>587</v>
      </c>
      <c r="E125" s="825" t="s">
        <v>2179</v>
      </c>
      <c r="F125" s="839" t="s">
        <v>2180</v>
      </c>
      <c r="G125" s="825" t="s">
        <v>2402</v>
      </c>
      <c r="H125" s="825" t="s">
        <v>2403</v>
      </c>
      <c r="I125" s="831">
        <v>7.820000171661377</v>
      </c>
      <c r="J125" s="831">
        <v>10</v>
      </c>
      <c r="K125" s="832">
        <v>78.199996948242188</v>
      </c>
    </row>
    <row r="126" spans="1:11" ht="14.45" customHeight="1" x14ac:dyDescent="0.2">
      <c r="A126" s="821" t="s">
        <v>569</v>
      </c>
      <c r="B126" s="822" t="s">
        <v>570</v>
      </c>
      <c r="C126" s="825" t="s">
        <v>586</v>
      </c>
      <c r="D126" s="839" t="s">
        <v>587</v>
      </c>
      <c r="E126" s="825" t="s">
        <v>2179</v>
      </c>
      <c r="F126" s="839" t="s">
        <v>2180</v>
      </c>
      <c r="G126" s="825" t="s">
        <v>2404</v>
      </c>
      <c r="H126" s="825" t="s">
        <v>2405</v>
      </c>
      <c r="I126" s="831">
        <v>10.840000152587891</v>
      </c>
      <c r="J126" s="831">
        <v>10</v>
      </c>
      <c r="K126" s="832">
        <v>108.40000152587891</v>
      </c>
    </row>
    <row r="127" spans="1:11" ht="14.45" customHeight="1" x14ac:dyDescent="0.2">
      <c r="A127" s="821" t="s">
        <v>569</v>
      </c>
      <c r="B127" s="822" t="s">
        <v>570</v>
      </c>
      <c r="C127" s="825" t="s">
        <v>586</v>
      </c>
      <c r="D127" s="839" t="s">
        <v>587</v>
      </c>
      <c r="E127" s="825" t="s">
        <v>2179</v>
      </c>
      <c r="F127" s="839" t="s">
        <v>2180</v>
      </c>
      <c r="G127" s="825" t="s">
        <v>2406</v>
      </c>
      <c r="H127" s="825" t="s">
        <v>2407</v>
      </c>
      <c r="I127" s="831">
        <v>13.630000114440918</v>
      </c>
      <c r="J127" s="831">
        <v>20</v>
      </c>
      <c r="K127" s="832">
        <v>272.60000610351563</v>
      </c>
    </row>
    <row r="128" spans="1:11" ht="14.45" customHeight="1" x14ac:dyDescent="0.2">
      <c r="A128" s="821" t="s">
        <v>569</v>
      </c>
      <c r="B128" s="822" t="s">
        <v>570</v>
      </c>
      <c r="C128" s="825" t="s">
        <v>586</v>
      </c>
      <c r="D128" s="839" t="s">
        <v>587</v>
      </c>
      <c r="E128" s="825" t="s">
        <v>2179</v>
      </c>
      <c r="F128" s="839" t="s">
        <v>2180</v>
      </c>
      <c r="G128" s="825" t="s">
        <v>2219</v>
      </c>
      <c r="H128" s="825" t="s">
        <v>2220</v>
      </c>
      <c r="I128" s="831">
        <v>2.5799999237060547</v>
      </c>
      <c r="J128" s="831">
        <v>100</v>
      </c>
      <c r="K128" s="832">
        <v>258</v>
      </c>
    </row>
    <row r="129" spans="1:11" ht="14.45" customHeight="1" x14ac:dyDescent="0.2">
      <c r="A129" s="821" t="s">
        <v>569</v>
      </c>
      <c r="B129" s="822" t="s">
        <v>570</v>
      </c>
      <c r="C129" s="825" t="s">
        <v>586</v>
      </c>
      <c r="D129" s="839" t="s">
        <v>587</v>
      </c>
      <c r="E129" s="825" t="s">
        <v>2179</v>
      </c>
      <c r="F129" s="839" t="s">
        <v>2180</v>
      </c>
      <c r="G129" s="825" t="s">
        <v>2221</v>
      </c>
      <c r="H129" s="825" t="s">
        <v>2222</v>
      </c>
      <c r="I129" s="831">
        <v>3.369999885559082</v>
      </c>
      <c r="J129" s="831">
        <v>400</v>
      </c>
      <c r="K129" s="832">
        <v>1348</v>
      </c>
    </row>
    <row r="130" spans="1:11" ht="14.45" customHeight="1" x14ac:dyDescent="0.2">
      <c r="A130" s="821" t="s">
        <v>569</v>
      </c>
      <c r="B130" s="822" t="s">
        <v>570</v>
      </c>
      <c r="C130" s="825" t="s">
        <v>586</v>
      </c>
      <c r="D130" s="839" t="s">
        <v>587</v>
      </c>
      <c r="E130" s="825" t="s">
        <v>2179</v>
      </c>
      <c r="F130" s="839" t="s">
        <v>2180</v>
      </c>
      <c r="G130" s="825" t="s">
        <v>2223</v>
      </c>
      <c r="H130" s="825" t="s">
        <v>2224</v>
      </c>
      <c r="I130" s="831">
        <v>4.0799999237060547</v>
      </c>
      <c r="J130" s="831">
        <v>400</v>
      </c>
      <c r="K130" s="832">
        <v>1632</v>
      </c>
    </row>
    <row r="131" spans="1:11" ht="14.45" customHeight="1" x14ac:dyDescent="0.2">
      <c r="A131" s="821" t="s">
        <v>569</v>
      </c>
      <c r="B131" s="822" t="s">
        <v>570</v>
      </c>
      <c r="C131" s="825" t="s">
        <v>586</v>
      </c>
      <c r="D131" s="839" t="s">
        <v>587</v>
      </c>
      <c r="E131" s="825" t="s">
        <v>2179</v>
      </c>
      <c r="F131" s="839" t="s">
        <v>2180</v>
      </c>
      <c r="G131" s="825" t="s">
        <v>2225</v>
      </c>
      <c r="H131" s="825" t="s">
        <v>2226</v>
      </c>
      <c r="I131" s="831">
        <v>4.625</v>
      </c>
      <c r="J131" s="831">
        <v>800</v>
      </c>
      <c r="K131" s="832">
        <v>3700</v>
      </c>
    </row>
    <row r="132" spans="1:11" ht="14.45" customHeight="1" x14ac:dyDescent="0.2">
      <c r="A132" s="821" t="s">
        <v>569</v>
      </c>
      <c r="B132" s="822" t="s">
        <v>570</v>
      </c>
      <c r="C132" s="825" t="s">
        <v>586</v>
      </c>
      <c r="D132" s="839" t="s">
        <v>587</v>
      </c>
      <c r="E132" s="825" t="s">
        <v>2179</v>
      </c>
      <c r="F132" s="839" t="s">
        <v>2180</v>
      </c>
      <c r="G132" s="825" t="s">
        <v>2408</v>
      </c>
      <c r="H132" s="825" t="s">
        <v>2409</v>
      </c>
      <c r="I132" s="831">
        <v>13.880000114440918</v>
      </c>
      <c r="J132" s="831">
        <v>100</v>
      </c>
      <c r="K132" s="832">
        <v>1388</v>
      </c>
    </row>
    <row r="133" spans="1:11" ht="14.45" customHeight="1" x14ac:dyDescent="0.2">
      <c r="A133" s="821" t="s">
        <v>569</v>
      </c>
      <c r="B133" s="822" t="s">
        <v>570</v>
      </c>
      <c r="C133" s="825" t="s">
        <v>586</v>
      </c>
      <c r="D133" s="839" t="s">
        <v>587</v>
      </c>
      <c r="E133" s="825" t="s">
        <v>2179</v>
      </c>
      <c r="F133" s="839" t="s">
        <v>2180</v>
      </c>
      <c r="G133" s="825" t="s">
        <v>2410</v>
      </c>
      <c r="H133" s="825" t="s">
        <v>2411</v>
      </c>
      <c r="I133" s="831">
        <v>10.020000457763672</v>
      </c>
      <c r="J133" s="831">
        <v>120</v>
      </c>
      <c r="K133" s="832">
        <v>1201.97998046875</v>
      </c>
    </row>
    <row r="134" spans="1:11" ht="14.45" customHeight="1" x14ac:dyDescent="0.2">
      <c r="A134" s="821" t="s">
        <v>569</v>
      </c>
      <c r="B134" s="822" t="s">
        <v>570</v>
      </c>
      <c r="C134" s="825" t="s">
        <v>586</v>
      </c>
      <c r="D134" s="839" t="s">
        <v>587</v>
      </c>
      <c r="E134" s="825" t="s">
        <v>2179</v>
      </c>
      <c r="F134" s="839" t="s">
        <v>2180</v>
      </c>
      <c r="G134" s="825" t="s">
        <v>2412</v>
      </c>
      <c r="H134" s="825" t="s">
        <v>2413</v>
      </c>
      <c r="I134" s="831">
        <v>11.590000152587891</v>
      </c>
      <c r="J134" s="831">
        <v>120</v>
      </c>
      <c r="K134" s="832">
        <v>1391.0400390625</v>
      </c>
    </row>
    <row r="135" spans="1:11" ht="14.45" customHeight="1" x14ac:dyDescent="0.2">
      <c r="A135" s="821" t="s">
        <v>569</v>
      </c>
      <c r="B135" s="822" t="s">
        <v>570</v>
      </c>
      <c r="C135" s="825" t="s">
        <v>586</v>
      </c>
      <c r="D135" s="839" t="s">
        <v>587</v>
      </c>
      <c r="E135" s="825" t="s">
        <v>2179</v>
      </c>
      <c r="F135" s="839" t="s">
        <v>2180</v>
      </c>
      <c r="G135" s="825" t="s">
        <v>2414</v>
      </c>
      <c r="H135" s="825" t="s">
        <v>2415</v>
      </c>
      <c r="I135" s="831">
        <v>7.130000114440918</v>
      </c>
      <c r="J135" s="831">
        <v>112</v>
      </c>
      <c r="K135" s="832">
        <v>798.20001220703125</v>
      </c>
    </row>
    <row r="136" spans="1:11" ht="14.45" customHeight="1" x14ac:dyDescent="0.2">
      <c r="A136" s="821" t="s">
        <v>569</v>
      </c>
      <c r="B136" s="822" t="s">
        <v>570</v>
      </c>
      <c r="C136" s="825" t="s">
        <v>586</v>
      </c>
      <c r="D136" s="839" t="s">
        <v>587</v>
      </c>
      <c r="E136" s="825" t="s">
        <v>2179</v>
      </c>
      <c r="F136" s="839" t="s">
        <v>2180</v>
      </c>
      <c r="G136" s="825" t="s">
        <v>2416</v>
      </c>
      <c r="H136" s="825" t="s">
        <v>2417</v>
      </c>
      <c r="I136" s="831">
        <v>11.310000419616699</v>
      </c>
      <c r="J136" s="831">
        <v>60</v>
      </c>
      <c r="K136" s="832">
        <v>678.79998779296875</v>
      </c>
    </row>
    <row r="137" spans="1:11" ht="14.45" customHeight="1" x14ac:dyDescent="0.2">
      <c r="A137" s="821" t="s">
        <v>569</v>
      </c>
      <c r="B137" s="822" t="s">
        <v>570</v>
      </c>
      <c r="C137" s="825" t="s">
        <v>586</v>
      </c>
      <c r="D137" s="839" t="s">
        <v>587</v>
      </c>
      <c r="E137" s="825" t="s">
        <v>2179</v>
      </c>
      <c r="F137" s="839" t="s">
        <v>2180</v>
      </c>
      <c r="G137" s="825" t="s">
        <v>2418</v>
      </c>
      <c r="H137" s="825" t="s">
        <v>2419</v>
      </c>
      <c r="I137" s="831">
        <v>13.869999885559082</v>
      </c>
      <c r="J137" s="831">
        <v>96</v>
      </c>
      <c r="K137" s="832">
        <v>1331.6400146484375</v>
      </c>
    </row>
    <row r="138" spans="1:11" ht="14.45" customHeight="1" x14ac:dyDescent="0.2">
      <c r="A138" s="821" t="s">
        <v>569</v>
      </c>
      <c r="B138" s="822" t="s">
        <v>570</v>
      </c>
      <c r="C138" s="825" t="s">
        <v>586</v>
      </c>
      <c r="D138" s="839" t="s">
        <v>587</v>
      </c>
      <c r="E138" s="825" t="s">
        <v>2179</v>
      </c>
      <c r="F138" s="839" t="s">
        <v>2180</v>
      </c>
      <c r="G138" s="825" t="s">
        <v>2420</v>
      </c>
      <c r="H138" s="825" t="s">
        <v>2421</v>
      </c>
      <c r="I138" s="831">
        <v>15.489999771118164</v>
      </c>
      <c r="J138" s="831">
        <v>200</v>
      </c>
      <c r="K138" s="832">
        <v>3097.7600402832031</v>
      </c>
    </row>
    <row r="139" spans="1:11" ht="14.45" customHeight="1" x14ac:dyDescent="0.2">
      <c r="A139" s="821" t="s">
        <v>569</v>
      </c>
      <c r="B139" s="822" t="s">
        <v>570</v>
      </c>
      <c r="C139" s="825" t="s">
        <v>586</v>
      </c>
      <c r="D139" s="839" t="s">
        <v>587</v>
      </c>
      <c r="E139" s="825" t="s">
        <v>2179</v>
      </c>
      <c r="F139" s="839" t="s">
        <v>2180</v>
      </c>
      <c r="G139" s="825" t="s">
        <v>2422</v>
      </c>
      <c r="H139" s="825" t="s">
        <v>2423</v>
      </c>
      <c r="I139" s="831">
        <v>17.551999282836913</v>
      </c>
      <c r="J139" s="831">
        <v>440</v>
      </c>
      <c r="K139" s="832">
        <v>7724.0700988769531</v>
      </c>
    </row>
    <row r="140" spans="1:11" ht="14.45" customHeight="1" x14ac:dyDescent="0.2">
      <c r="A140" s="821" t="s">
        <v>569</v>
      </c>
      <c r="B140" s="822" t="s">
        <v>570</v>
      </c>
      <c r="C140" s="825" t="s">
        <v>586</v>
      </c>
      <c r="D140" s="839" t="s">
        <v>587</v>
      </c>
      <c r="E140" s="825" t="s">
        <v>2179</v>
      </c>
      <c r="F140" s="839" t="s">
        <v>2180</v>
      </c>
      <c r="G140" s="825" t="s">
        <v>2424</v>
      </c>
      <c r="H140" s="825" t="s">
        <v>2425</v>
      </c>
      <c r="I140" s="831">
        <v>42.630001068115234</v>
      </c>
      <c r="J140" s="831">
        <v>120</v>
      </c>
      <c r="K140" s="832">
        <v>5115.5999755859375</v>
      </c>
    </row>
    <row r="141" spans="1:11" ht="14.45" customHeight="1" x14ac:dyDescent="0.2">
      <c r="A141" s="821" t="s">
        <v>569</v>
      </c>
      <c r="B141" s="822" t="s">
        <v>570</v>
      </c>
      <c r="C141" s="825" t="s">
        <v>586</v>
      </c>
      <c r="D141" s="839" t="s">
        <v>587</v>
      </c>
      <c r="E141" s="825" t="s">
        <v>2179</v>
      </c>
      <c r="F141" s="839" t="s">
        <v>2180</v>
      </c>
      <c r="G141" s="825" t="s">
        <v>2235</v>
      </c>
      <c r="H141" s="825" t="s">
        <v>2236</v>
      </c>
      <c r="I141" s="831">
        <v>0.79000002145767212</v>
      </c>
      <c r="J141" s="831">
        <v>500</v>
      </c>
      <c r="K141" s="832">
        <v>395</v>
      </c>
    </row>
    <row r="142" spans="1:11" ht="14.45" customHeight="1" x14ac:dyDescent="0.2">
      <c r="A142" s="821" t="s">
        <v>569</v>
      </c>
      <c r="B142" s="822" t="s">
        <v>570</v>
      </c>
      <c r="C142" s="825" t="s">
        <v>586</v>
      </c>
      <c r="D142" s="839" t="s">
        <v>587</v>
      </c>
      <c r="E142" s="825" t="s">
        <v>2241</v>
      </c>
      <c r="F142" s="839" t="s">
        <v>2242</v>
      </c>
      <c r="G142" s="825" t="s">
        <v>2426</v>
      </c>
      <c r="H142" s="825" t="s">
        <v>2427</v>
      </c>
      <c r="I142" s="831">
        <v>2.9000000953674316</v>
      </c>
      <c r="J142" s="831">
        <v>100</v>
      </c>
      <c r="K142" s="832">
        <v>290</v>
      </c>
    </row>
    <row r="143" spans="1:11" ht="14.45" customHeight="1" x14ac:dyDescent="0.2">
      <c r="A143" s="821" t="s">
        <v>569</v>
      </c>
      <c r="B143" s="822" t="s">
        <v>570</v>
      </c>
      <c r="C143" s="825" t="s">
        <v>586</v>
      </c>
      <c r="D143" s="839" t="s">
        <v>587</v>
      </c>
      <c r="E143" s="825" t="s">
        <v>2241</v>
      </c>
      <c r="F143" s="839" t="s">
        <v>2242</v>
      </c>
      <c r="G143" s="825" t="s">
        <v>2251</v>
      </c>
      <c r="H143" s="825" t="s">
        <v>2252</v>
      </c>
      <c r="I143" s="831">
        <v>1.4999999664723873E-2</v>
      </c>
      <c r="J143" s="831">
        <v>100</v>
      </c>
      <c r="K143" s="832">
        <v>1.5</v>
      </c>
    </row>
    <row r="144" spans="1:11" ht="14.45" customHeight="1" x14ac:dyDescent="0.2">
      <c r="A144" s="821" t="s">
        <v>569</v>
      </c>
      <c r="B144" s="822" t="s">
        <v>570</v>
      </c>
      <c r="C144" s="825" t="s">
        <v>586</v>
      </c>
      <c r="D144" s="839" t="s">
        <v>587</v>
      </c>
      <c r="E144" s="825" t="s">
        <v>2241</v>
      </c>
      <c r="F144" s="839" t="s">
        <v>2242</v>
      </c>
      <c r="G144" s="825" t="s">
        <v>2428</v>
      </c>
      <c r="H144" s="825" t="s">
        <v>2429</v>
      </c>
      <c r="I144" s="831">
        <v>11.729999542236328</v>
      </c>
      <c r="J144" s="831">
        <v>30</v>
      </c>
      <c r="K144" s="832">
        <v>351.89999389648438</v>
      </c>
    </row>
    <row r="145" spans="1:11" ht="14.45" customHeight="1" x14ac:dyDescent="0.2">
      <c r="A145" s="821" t="s">
        <v>569</v>
      </c>
      <c r="B145" s="822" t="s">
        <v>570</v>
      </c>
      <c r="C145" s="825" t="s">
        <v>586</v>
      </c>
      <c r="D145" s="839" t="s">
        <v>587</v>
      </c>
      <c r="E145" s="825" t="s">
        <v>2241</v>
      </c>
      <c r="F145" s="839" t="s">
        <v>2242</v>
      </c>
      <c r="G145" s="825" t="s">
        <v>2275</v>
      </c>
      <c r="H145" s="825" t="s">
        <v>2276</v>
      </c>
      <c r="I145" s="831">
        <v>2.2899999618530273</v>
      </c>
      <c r="J145" s="831">
        <v>100</v>
      </c>
      <c r="K145" s="832">
        <v>229</v>
      </c>
    </row>
    <row r="146" spans="1:11" ht="14.45" customHeight="1" x14ac:dyDescent="0.2">
      <c r="A146" s="821" t="s">
        <v>569</v>
      </c>
      <c r="B146" s="822" t="s">
        <v>570</v>
      </c>
      <c r="C146" s="825" t="s">
        <v>586</v>
      </c>
      <c r="D146" s="839" t="s">
        <v>587</v>
      </c>
      <c r="E146" s="825" t="s">
        <v>2241</v>
      </c>
      <c r="F146" s="839" t="s">
        <v>2242</v>
      </c>
      <c r="G146" s="825" t="s">
        <v>2430</v>
      </c>
      <c r="H146" s="825" t="s">
        <v>2431</v>
      </c>
      <c r="I146" s="831">
        <v>5.3250000476837158</v>
      </c>
      <c r="J146" s="831">
        <v>200</v>
      </c>
      <c r="K146" s="832">
        <v>1065</v>
      </c>
    </row>
    <row r="147" spans="1:11" ht="14.45" customHeight="1" x14ac:dyDescent="0.2">
      <c r="A147" s="821" t="s">
        <v>569</v>
      </c>
      <c r="B147" s="822" t="s">
        <v>570</v>
      </c>
      <c r="C147" s="825" t="s">
        <v>586</v>
      </c>
      <c r="D147" s="839" t="s">
        <v>587</v>
      </c>
      <c r="E147" s="825" t="s">
        <v>2241</v>
      </c>
      <c r="F147" s="839" t="s">
        <v>2242</v>
      </c>
      <c r="G147" s="825" t="s">
        <v>2281</v>
      </c>
      <c r="H147" s="825" t="s">
        <v>2282</v>
      </c>
      <c r="I147" s="831">
        <v>30.25</v>
      </c>
      <c r="J147" s="831">
        <v>40</v>
      </c>
      <c r="K147" s="832">
        <v>1210</v>
      </c>
    </row>
    <row r="148" spans="1:11" ht="14.45" customHeight="1" x14ac:dyDescent="0.2">
      <c r="A148" s="821" t="s">
        <v>569</v>
      </c>
      <c r="B148" s="822" t="s">
        <v>570</v>
      </c>
      <c r="C148" s="825" t="s">
        <v>586</v>
      </c>
      <c r="D148" s="839" t="s">
        <v>587</v>
      </c>
      <c r="E148" s="825" t="s">
        <v>2241</v>
      </c>
      <c r="F148" s="839" t="s">
        <v>2242</v>
      </c>
      <c r="G148" s="825" t="s">
        <v>2297</v>
      </c>
      <c r="H148" s="825" t="s">
        <v>2298</v>
      </c>
      <c r="I148" s="831">
        <v>0.81999999284744263</v>
      </c>
      <c r="J148" s="831">
        <v>100</v>
      </c>
      <c r="K148" s="832">
        <v>82</v>
      </c>
    </row>
    <row r="149" spans="1:11" ht="14.45" customHeight="1" x14ac:dyDescent="0.2">
      <c r="A149" s="821" t="s">
        <v>569</v>
      </c>
      <c r="B149" s="822" t="s">
        <v>570</v>
      </c>
      <c r="C149" s="825" t="s">
        <v>586</v>
      </c>
      <c r="D149" s="839" t="s">
        <v>587</v>
      </c>
      <c r="E149" s="825" t="s">
        <v>2241</v>
      </c>
      <c r="F149" s="839" t="s">
        <v>2242</v>
      </c>
      <c r="G149" s="825" t="s">
        <v>2301</v>
      </c>
      <c r="H149" s="825" t="s">
        <v>2302</v>
      </c>
      <c r="I149" s="831">
        <v>1.1299999952316284</v>
      </c>
      <c r="J149" s="831">
        <v>80</v>
      </c>
      <c r="K149" s="832">
        <v>90.400001525878906</v>
      </c>
    </row>
    <row r="150" spans="1:11" ht="14.45" customHeight="1" x14ac:dyDescent="0.2">
      <c r="A150" s="821" t="s">
        <v>569</v>
      </c>
      <c r="B150" s="822" t="s">
        <v>570</v>
      </c>
      <c r="C150" s="825" t="s">
        <v>586</v>
      </c>
      <c r="D150" s="839" t="s">
        <v>587</v>
      </c>
      <c r="E150" s="825" t="s">
        <v>2241</v>
      </c>
      <c r="F150" s="839" t="s">
        <v>2242</v>
      </c>
      <c r="G150" s="825" t="s">
        <v>2303</v>
      </c>
      <c r="H150" s="825" t="s">
        <v>2304</v>
      </c>
      <c r="I150" s="831">
        <v>0.57999998331069946</v>
      </c>
      <c r="J150" s="831">
        <v>100</v>
      </c>
      <c r="K150" s="832">
        <v>58</v>
      </c>
    </row>
    <row r="151" spans="1:11" ht="14.45" customHeight="1" x14ac:dyDescent="0.2">
      <c r="A151" s="821" t="s">
        <v>569</v>
      </c>
      <c r="B151" s="822" t="s">
        <v>570</v>
      </c>
      <c r="C151" s="825" t="s">
        <v>586</v>
      </c>
      <c r="D151" s="839" t="s">
        <v>587</v>
      </c>
      <c r="E151" s="825" t="s">
        <v>2241</v>
      </c>
      <c r="F151" s="839" t="s">
        <v>2242</v>
      </c>
      <c r="G151" s="825" t="s">
        <v>2432</v>
      </c>
      <c r="H151" s="825" t="s">
        <v>2433</v>
      </c>
      <c r="I151" s="831">
        <v>3.0699999332427979</v>
      </c>
      <c r="J151" s="831">
        <v>50</v>
      </c>
      <c r="K151" s="832">
        <v>153.5</v>
      </c>
    </row>
    <row r="152" spans="1:11" ht="14.45" customHeight="1" x14ac:dyDescent="0.2">
      <c r="A152" s="821" t="s">
        <v>569</v>
      </c>
      <c r="B152" s="822" t="s">
        <v>570</v>
      </c>
      <c r="C152" s="825" t="s">
        <v>586</v>
      </c>
      <c r="D152" s="839" t="s">
        <v>587</v>
      </c>
      <c r="E152" s="825" t="s">
        <v>2241</v>
      </c>
      <c r="F152" s="839" t="s">
        <v>2242</v>
      </c>
      <c r="G152" s="825" t="s">
        <v>2434</v>
      </c>
      <c r="H152" s="825" t="s">
        <v>2435</v>
      </c>
      <c r="I152" s="831">
        <v>3.2000000476837158</v>
      </c>
      <c r="J152" s="831">
        <v>50</v>
      </c>
      <c r="K152" s="832">
        <v>160</v>
      </c>
    </row>
    <row r="153" spans="1:11" ht="14.45" customHeight="1" x14ac:dyDescent="0.2">
      <c r="A153" s="821" t="s">
        <v>569</v>
      </c>
      <c r="B153" s="822" t="s">
        <v>570</v>
      </c>
      <c r="C153" s="825" t="s">
        <v>586</v>
      </c>
      <c r="D153" s="839" t="s">
        <v>587</v>
      </c>
      <c r="E153" s="825" t="s">
        <v>2241</v>
      </c>
      <c r="F153" s="839" t="s">
        <v>2242</v>
      </c>
      <c r="G153" s="825" t="s">
        <v>2330</v>
      </c>
      <c r="H153" s="825" t="s">
        <v>2331</v>
      </c>
      <c r="I153" s="831">
        <v>1.9800000190734863</v>
      </c>
      <c r="J153" s="831">
        <v>50</v>
      </c>
      <c r="K153" s="832">
        <v>99</v>
      </c>
    </row>
    <row r="154" spans="1:11" ht="14.45" customHeight="1" x14ac:dyDescent="0.2">
      <c r="A154" s="821" t="s">
        <v>569</v>
      </c>
      <c r="B154" s="822" t="s">
        <v>570</v>
      </c>
      <c r="C154" s="825" t="s">
        <v>586</v>
      </c>
      <c r="D154" s="839" t="s">
        <v>587</v>
      </c>
      <c r="E154" s="825" t="s">
        <v>2241</v>
      </c>
      <c r="F154" s="839" t="s">
        <v>2242</v>
      </c>
      <c r="G154" s="825" t="s">
        <v>2334</v>
      </c>
      <c r="H154" s="825" t="s">
        <v>2335</v>
      </c>
      <c r="I154" s="831">
        <v>2.6466667652130127</v>
      </c>
      <c r="J154" s="831">
        <v>150</v>
      </c>
      <c r="K154" s="832">
        <v>397</v>
      </c>
    </row>
    <row r="155" spans="1:11" ht="14.45" customHeight="1" x14ac:dyDescent="0.2">
      <c r="A155" s="821" t="s">
        <v>569</v>
      </c>
      <c r="B155" s="822" t="s">
        <v>570</v>
      </c>
      <c r="C155" s="825" t="s">
        <v>586</v>
      </c>
      <c r="D155" s="839" t="s">
        <v>587</v>
      </c>
      <c r="E155" s="825" t="s">
        <v>2241</v>
      </c>
      <c r="F155" s="839" t="s">
        <v>2242</v>
      </c>
      <c r="G155" s="825" t="s">
        <v>2336</v>
      </c>
      <c r="H155" s="825" t="s">
        <v>2337</v>
      </c>
      <c r="I155" s="831">
        <v>2.5099999904632568</v>
      </c>
      <c r="J155" s="831">
        <v>50</v>
      </c>
      <c r="K155" s="832">
        <v>125.5</v>
      </c>
    </row>
    <row r="156" spans="1:11" ht="14.45" customHeight="1" x14ac:dyDescent="0.2">
      <c r="A156" s="821" t="s">
        <v>569</v>
      </c>
      <c r="B156" s="822" t="s">
        <v>570</v>
      </c>
      <c r="C156" s="825" t="s">
        <v>586</v>
      </c>
      <c r="D156" s="839" t="s">
        <v>587</v>
      </c>
      <c r="E156" s="825" t="s">
        <v>2241</v>
      </c>
      <c r="F156" s="839" t="s">
        <v>2242</v>
      </c>
      <c r="G156" s="825" t="s">
        <v>2338</v>
      </c>
      <c r="H156" s="825" t="s">
        <v>2339</v>
      </c>
      <c r="I156" s="831">
        <v>44.090001678466798</v>
      </c>
      <c r="J156" s="831">
        <v>250</v>
      </c>
      <c r="K156" s="832">
        <v>11022.5</v>
      </c>
    </row>
    <row r="157" spans="1:11" ht="14.45" customHeight="1" x14ac:dyDescent="0.2">
      <c r="A157" s="821" t="s">
        <v>569</v>
      </c>
      <c r="B157" s="822" t="s">
        <v>570</v>
      </c>
      <c r="C157" s="825" t="s">
        <v>586</v>
      </c>
      <c r="D157" s="839" t="s">
        <v>587</v>
      </c>
      <c r="E157" s="825" t="s">
        <v>2436</v>
      </c>
      <c r="F157" s="839" t="s">
        <v>2437</v>
      </c>
      <c r="G157" s="825" t="s">
        <v>2438</v>
      </c>
      <c r="H157" s="825" t="s">
        <v>2439</v>
      </c>
      <c r="I157" s="831">
        <v>26.569999694824219</v>
      </c>
      <c r="J157" s="831">
        <v>36</v>
      </c>
      <c r="K157" s="832">
        <v>956.34002685546875</v>
      </c>
    </row>
    <row r="158" spans="1:11" ht="14.45" customHeight="1" x14ac:dyDescent="0.2">
      <c r="A158" s="821" t="s">
        <v>569</v>
      </c>
      <c r="B158" s="822" t="s">
        <v>570</v>
      </c>
      <c r="C158" s="825" t="s">
        <v>586</v>
      </c>
      <c r="D158" s="839" t="s">
        <v>587</v>
      </c>
      <c r="E158" s="825" t="s">
        <v>2436</v>
      </c>
      <c r="F158" s="839" t="s">
        <v>2437</v>
      </c>
      <c r="G158" s="825" t="s">
        <v>2440</v>
      </c>
      <c r="H158" s="825" t="s">
        <v>2441</v>
      </c>
      <c r="I158" s="831">
        <v>40.009998321533203</v>
      </c>
      <c r="J158" s="831">
        <v>36</v>
      </c>
      <c r="K158" s="832">
        <v>1440.260009765625</v>
      </c>
    </row>
    <row r="159" spans="1:11" ht="14.45" customHeight="1" x14ac:dyDescent="0.2">
      <c r="A159" s="821" t="s">
        <v>569</v>
      </c>
      <c r="B159" s="822" t="s">
        <v>570</v>
      </c>
      <c r="C159" s="825" t="s">
        <v>586</v>
      </c>
      <c r="D159" s="839" t="s">
        <v>587</v>
      </c>
      <c r="E159" s="825" t="s">
        <v>2346</v>
      </c>
      <c r="F159" s="839" t="s">
        <v>2347</v>
      </c>
      <c r="G159" s="825" t="s">
        <v>2356</v>
      </c>
      <c r="H159" s="825" t="s">
        <v>2357</v>
      </c>
      <c r="I159" s="831">
        <v>0.54000002145767212</v>
      </c>
      <c r="J159" s="831">
        <v>200</v>
      </c>
      <c r="K159" s="832">
        <v>108</v>
      </c>
    </row>
    <row r="160" spans="1:11" ht="14.45" customHeight="1" x14ac:dyDescent="0.2">
      <c r="A160" s="821" t="s">
        <v>569</v>
      </c>
      <c r="B160" s="822" t="s">
        <v>570</v>
      </c>
      <c r="C160" s="825" t="s">
        <v>586</v>
      </c>
      <c r="D160" s="839" t="s">
        <v>587</v>
      </c>
      <c r="E160" s="825" t="s">
        <v>2346</v>
      </c>
      <c r="F160" s="839" t="s">
        <v>2347</v>
      </c>
      <c r="G160" s="825" t="s">
        <v>2360</v>
      </c>
      <c r="H160" s="825" t="s">
        <v>2361</v>
      </c>
      <c r="I160" s="831">
        <v>1.809999942779541</v>
      </c>
      <c r="J160" s="831">
        <v>100</v>
      </c>
      <c r="K160" s="832">
        <v>181</v>
      </c>
    </row>
    <row r="161" spans="1:11" ht="14.45" customHeight="1" x14ac:dyDescent="0.2">
      <c r="A161" s="821" t="s">
        <v>569</v>
      </c>
      <c r="B161" s="822" t="s">
        <v>570</v>
      </c>
      <c r="C161" s="825" t="s">
        <v>586</v>
      </c>
      <c r="D161" s="839" t="s">
        <v>587</v>
      </c>
      <c r="E161" s="825" t="s">
        <v>2362</v>
      </c>
      <c r="F161" s="839" t="s">
        <v>2363</v>
      </c>
      <c r="G161" s="825" t="s">
        <v>2442</v>
      </c>
      <c r="H161" s="825" t="s">
        <v>2443</v>
      </c>
      <c r="I161" s="831">
        <v>18.059999465942383</v>
      </c>
      <c r="J161" s="831">
        <v>50</v>
      </c>
      <c r="K161" s="832">
        <v>903</v>
      </c>
    </row>
    <row r="162" spans="1:11" ht="14.45" customHeight="1" x14ac:dyDescent="0.2">
      <c r="A162" s="821" t="s">
        <v>569</v>
      </c>
      <c r="B162" s="822" t="s">
        <v>570</v>
      </c>
      <c r="C162" s="825" t="s">
        <v>586</v>
      </c>
      <c r="D162" s="839" t="s">
        <v>587</v>
      </c>
      <c r="E162" s="825" t="s">
        <v>2362</v>
      </c>
      <c r="F162" s="839" t="s">
        <v>2363</v>
      </c>
      <c r="G162" s="825" t="s">
        <v>2444</v>
      </c>
      <c r="H162" s="825" t="s">
        <v>2445</v>
      </c>
      <c r="I162" s="831">
        <v>16.770000457763672</v>
      </c>
      <c r="J162" s="831">
        <v>100</v>
      </c>
      <c r="K162" s="832">
        <v>1677</v>
      </c>
    </row>
    <row r="163" spans="1:11" ht="14.45" customHeight="1" x14ac:dyDescent="0.2">
      <c r="A163" s="821" t="s">
        <v>569</v>
      </c>
      <c r="B163" s="822" t="s">
        <v>570</v>
      </c>
      <c r="C163" s="825" t="s">
        <v>586</v>
      </c>
      <c r="D163" s="839" t="s">
        <v>587</v>
      </c>
      <c r="E163" s="825" t="s">
        <v>2362</v>
      </c>
      <c r="F163" s="839" t="s">
        <v>2363</v>
      </c>
      <c r="G163" s="825" t="s">
        <v>2364</v>
      </c>
      <c r="H163" s="825" t="s">
        <v>2365</v>
      </c>
      <c r="I163" s="831">
        <v>2.869999885559082</v>
      </c>
      <c r="J163" s="831">
        <v>800</v>
      </c>
      <c r="K163" s="832">
        <v>2296</v>
      </c>
    </row>
    <row r="164" spans="1:11" ht="14.45" customHeight="1" x14ac:dyDescent="0.2">
      <c r="A164" s="821" t="s">
        <v>569</v>
      </c>
      <c r="B164" s="822" t="s">
        <v>570</v>
      </c>
      <c r="C164" s="825" t="s">
        <v>586</v>
      </c>
      <c r="D164" s="839" t="s">
        <v>587</v>
      </c>
      <c r="E164" s="825" t="s">
        <v>2362</v>
      </c>
      <c r="F164" s="839" t="s">
        <v>2363</v>
      </c>
      <c r="G164" s="825" t="s">
        <v>2366</v>
      </c>
      <c r="H164" s="825" t="s">
        <v>2367</v>
      </c>
      <c r="I164" s="831">
        <v>2.8900001049041748</v>
      </c>
      <c r="J164" s="831">
        <v>400</v>
      </c>
      <c r="K164" s="832">
        <v>1156</v>
      </c>
    </row>
    <row r="165" spans="1:11" ht="14.45" customHeight="1" x14ac:dyDescent="0.2">
      <c r="A165" s="821" t="s">
        <v>569</v>
      </c>
      <c r="B165" s="822" t="s">
        <v>570</v>
      </c>
      <c r="C165" s="825" t="s">
        <v>586</v>
      </c>
      <c r="D165" s="839" t="s">
        <v>587</v>
      </c>
      <c r="E165" s="825" t="s">
        <v>2362</v>
      </c>
      <c r="F165" s="839" t="s">
        <v>2363</v>
      </c>
      <c r="G165" s="825" t="s">
        <v>2368</v>
      </c>
      <c r="H165" s="825" t="s">
        <v>2369</v>
      </c>
      <c r="I165" s="831">
        <v>3.3900001049041748</v>
      </c>
      <c r="J165" s="831">
        <v>600</v>
      </c>
      <c r="K165" s="832">
        <v>2034</v>
      </c>
    </row>
    <row r="166" spans="1:11" ht="14.45" customHeight="1" x14ac:dyDescent="0.2">
      <c r="A166" s="821" t="s">
        <v>569</v>
      </c>
      <c r="B166" s="822" t="s">
        <v>570</v>
      </c>
      <c r="C166" s="825" t="s">
        <v>586</v>
      </c>
      <c r="D166" s="839" t="s">
        <v>587</v>
      </c>
      <c r="E166" s="825" t="s">
        <v>2362</v>
      </c>
      <c r="F166" s="839" t="s">
        <v>2363</v>
      </c>
      <c r="G166" s="825" t="s">
        <v>2446</v>
      </c>
      <c r="H166" s="825" t="s">
        <v>2447</v>
      </c>
      <c r="I166" s="831">
        <v>3.3900001049041748</v>
      </c>
      <c r="J166" s="831">
        <v>200</v>
      </c>
      <c r="K166" s="832">
        <v>678</v>
      </c>
    </row>
    <row r="167" spans="1:11" ht="14.45" customHeight="1" x14ac:dyDescent="0.2">
      <c r="A167" s="821" t="s">
        <v>569</v>
      </c>
      <c r="B167" s="822" t="s">
        <v>570</v>
      </c>
      <c r="C167" s="825" t="s">
        <v>586</v>
      </c>
      <c r="D167" s="839" t="s">
        <v>587</v>
      </c>
      <c r="E167" s="825" t="s">
        <v>2362</v>
      </c>
      <c r="F167" s="839" t="s">
        <v>2363</v>
      </c>
      <c r="G167" s="825" t="s">
        <v>2448</v>
      </c>
      <c r="H167" s="825" t="s">
        <v>2449</v>
      </c>
      <c r="I167" s="831">
        <v>3.869999885559082</v>
      </c>
      <c r="J167" s="831">
        <v>1000</v>
      </c>
      <c r="K167" s="832">
        <v>3870</v>
      </c>
    </row>
    <row r="168" spans="1:11" ht="14.45" customHeight="1" x14ac:dyDescent="0.2">
      <c r="A168" s="821" t="s">
        <v>569</v>
      </c>
      <c r="B168" s="822" t="s">
        <v>570</v>
      </c>
      <c r="C168" s="825" t="s">
        <v>586</v>
      </c>
      <c r="D168" s="839" t="s">
        <v>587</v>
      </c>
      <c r="E168" s="825" t="s">
        <v>2362</v>
      </c>
      <c r="F168" s="839" t="s">
        <v>2363</v>
      </c>
      <c r="G168" s="825" t="s">
        <v>2450</v>
      </c>
      <c r="H168" s="825" t="s">
        <v>2451</v>
      </c>
      <c r="I168" s="831">
        <v>3.3900001049041748</v>
      </c>
      <c r="J168" s="831">
        <v>180</v>
      </c>
      <c r="K168" s="832">
        <v>610.20001220703125</v>
      </c>
    </row>
    <row r="169" spans="1:11" ht="14.45" customHeight="1" x14ac:dyDescent="0.2">
      <c r="A169" s="821" t="s">
        <v>569</v>
      </c>
      <c r="B169" s="822" t="s">
        <v>570</v>
      </c>
      <c r="C169" s="825" t="s">
        <v>586</v>
      </c>
      <c r="D169" s="839" t="s">
        <v>587</v>
      </c>
      <c r="E169" s="825" t="s">
        <v>2362</v>
      </c>
      <c r="F169" s="839" t="s">
        <v>2363</v>
      </c>
      <c r="G169" s="825" t="s">
        <v>2452</v>
      </c>
      <c r="H169" s="825" t="s">
        <v>2453</v>
      </c>
      <c r="I169" s="831">
        <v>3.1500000953674316</v>
      </c>
      <c r="J169" s="831">
        <v>540</v>
      </c>
      <c r="K169" s="832">
        <v>1701</v>
      </c>
    </row>
    <row r="170" spans="1:11" ht="14.45" customHeight="1" x14ac:dyDescent="0.2">
      <c r="A170" s="821" t="s">
        <v>569</v>
      </c>
      <c r="B170" s="822" t="s">
        <v>570</v>
      </c>
      <c r="C170" s="825" t="s">
        <v>586</v>
      </c>
      <c r="D170" s="839" t="s">
        <v>587</v>
      </c>
      <c r="E170" s="825" t="s">
        <v>2362</v>
      </c>
      <c r="F170" s="839" t="s">
        <v>2363</v>
      </c>
      <c r="G170" s="825" t="s">
        <v>2454</v>
      </c>
      <c r="H170" s="825" t="s">
        <v>2455</v>
      </c>
      <c r="I170" s="831">
        <v>3.0199999809265137</v>
      </c>
      <c r="J170" s="831">
        <v>180</v>
      </c>
      <c r="K170" s="832">
        <v>543.5999755859375</v>
      </c>
    </row>
    <row r="171" spans="1:11" ht="14.45" customHeight="1" x14ac:dyDescent="0.2">
      <c r="A171" s="821" t="s">
        <v>569</v>
      </c>
      <c r="B171" s="822" t="s">
        <v>570</v>
      </c>
      <c r="C171" s="825" t="s">
        <v>586</v>
      </c>
      <c r="D171" s="839" t="s">
        <v>587</v>
      </c>
      <c r="E171" s="825" t="s">
        <v>2362</v>
      </c>
      <c r="F171" s="839" t="s">
        <v>2363</v>
      </c>
      <c r="G171" s="825" t="s">
        <v>2456</v>
      </c>
      <c r="H171" s="825" t="s">
        <v>2457</v>
      </c>
      <c r="I171" s="831">
        <v>4.679999828338623</v>
      </c>
      <c r="J171" s="831">
        <v>600</v>
      </c>
      <c r="K171" s="832">
        <v>2808</v>
      </c>
    </row>
    <row r="172" spans="1:11" ht="14.45" customHeight="1" x14ac:dyDescent="0.2">
      <c r="A172" s="821" t="s">
        <v>569</v>
      </c>
      <c r="B172" s="822" t="s">
        <v>570</v>
      </c>
      <c r="C172" s="825" t="s">
        <v>589</v>
      </c>
      <c r="D172" s="839" t="s">
        <v>590</v>
      </c>
      <c r="E172" s="825" t="s">
        <v>2167</v>
      </c>
      <c r="F172" s="839" t="s">
        <v>2168</v>
      </c>
      <c r="G172" s="825" t="s">
        <v>2173</v>
      </c>
      <c r="H172" s="825" t="s">
        <v>2174</v>
      </c>
      <c r="I172" s="831">
        <v>182.71000671386719</v>
      </c>
      <c r="J172" s="831">
        <v>10</v>
      </c>
      <c r="K172" s="832">
        <v>1827.1000671386719</v>
      </c>
    </row>
    <row r="173" spans="1:11" ht="14.45" customHeight="1" x14ac:dyDescent="0.2">
      <c r="A173" s="821" t="s">
        <v>569</v>
      </c>
      <c r="B173" s="822" t="s">
        <v>570</v>
      </c>
      <c r="C173" s="825" t="s">
        <v>589</v>
      </c>
      <c r="D173" s="839" t="s">
        <v>590</v>
      </c>
      <c r="E173" s="825" t="s">
        <v>2175</v>
      </c>
      <c r="F173" s="839" t="s">
        <v>2176</v>
      </c>
      <c r="G173" s="825" t="s">
        <v>2177</v>
      </c>
      <c r="H173" s="825" t="s">
        <v>2178</v>
      </c>
      <c r="I173" s="831">
        <v>3.3849999904632568</v>
      </c>
      <c r="J173" s="831">
        <v>300</v>
      </c>
      <c r="K173" s="832">
        <v>1044.75</v>
      </c>
    </row>
    <row r="174" spans="1:11" ht="14.45" customHeight="1" x14ac:dyDescent="0.2">
      <c r="A174" s="821" t="s">
        <v>569</v>
      </c>
      <c r="B174" s="822" t="s">
        <v>570</v>
      </c>
      <c r="C174" s="825" t="s">
        <v>589</v>
      </c>
      <c r="D174" s="839" t="s">
        <v>590</v>
      </c>
      <c r="E174" s="825" t="s">
        <v>2179</v>
      </c>
      <c r="F174" s="839" t="s">
        <v>2180</v>
      </c>
      <c r="G174" s="825" t="s">
        <v>2458</v>
      </c>
      <c r="H174" s="825" t="s">
        <v>2459</v>
      </c>
      <c r="I174" s="831">
        <v>65.199996948242188</v>
      </c>
      <c r="J174" s="831">
        <v>10</v>
      </c>
      <c r="K174" s="832">
        <v>652</v>
      </c>
    </row>
    <row r="175" spans="1:11" ht="14.45" customHeight="1" x14ac:dyDescent="0.2">
      <c r="A175" s="821" t="s">
        <v>569</v>
      </c>
      <c r="B175" s="822" t="s">
        <v>570</v>
      </c>
      <c r="C175" s="825" t="s">
        <v>589</v>
      </c>
      <c r="D175" s="839" t="s">
        <v>590</v>
      </c>
      <c r="E175" s="825" t="s">
        <v>2179</v>
      </c>
      <c r="F175" s="839" t="s">
        <v>2180</v>
      </c>
      <c r="G175" s="825" t="s">
        <v>2460</v>
      </c>
      <c r="H175" s="825" t="s">
        <v>2461</v>
      </c>
      <c r="I175" s="831">
        <v>8.8500003814697266</v>
      </c>
      <c r="J175" s="831">
        <v>120</v>
      </c>
      <c r="K175" s="832">
        <v>1062</v>
      </c>
    </row>
    <row r="176" spans="1:11" ht="14.45" customHeight="1" x14ac:dyDescent="0.2">
      <c r="A176" s="821" t="s">
        <v>569</v>
      </c>
      <c r="B176" s="822" t="s">
        <v>570</v>
      </c>
      <c r="C176" s="825" t="s">
        <v>589</v>
      </c>
      <c r="D176" s="839" t="s">
        <v>590</v>
      </c>
      <c r="E176" s="825" t="s">
        <v>2179</v>
      </c>
      <c r="F176" s="839" t="s">
        <v>2180</v>
      </c>
      <c r="G176" s="825" t="s">
        <v>2462</v>
      </c>
      <c r="H176" s="825" t="s">
        <v>2463</v>
      </c>
      <c r="I176" s="831">
        <v>13.439999580383301</v>
      </c>
      <c r="J176" s="831">
        <v>70</v>
      </c>
      <c r="K176" s="832">
        <v>940.79998779296875</v>
      </c>
    </row>
    <row r="177" spans="1:11" ht="14.45" customHeight="1" x14ac:dyDescent="0.2">
      <c r="A177" s="821" t="s">
        <v>569</v>
      </c>
      <c r="B177" s="822" t="s">
        <v>570</v>
      </c>
      <c r="C177" s="825" t="s">
        <v>589</v>
      </c>
      <c r="D177" s="839" t="s">
        <v>590</v>
      </c>
      <c r="E177" s="825" t="s">
        <v>2179</v>
      </c>
      <c r="F177" s="839" t="s">
        <v>2180</v>
      </c>
      <c r="G177" s="825" t="s">
        <v>2394</v>
      </c>
      <c r="H177" s="825" t="s">
        <v>2395</v>
      </c>
      <c r="I177" s="831">
        <v>0.63999998569488525</v>
      </c>
      <c r="J177" s="831">
        <v>1000</v>
      </c>
      <c r="K177" s="832">
        <v>640</v>
      </c>
    </row>
    <row r="178" spans="1:11" ht="14.45" customHeight="1" x14ac:dyDescent="0.2">
      <c r="A178" s="821" t="s">
        <v>569</v>
      </c>
      <c r="B178" s="822" t="s">
        <v>570</v>
      </c>
      <c r="C178" s="825" t="s">
        <v>589</v>
      </c>
      <c r="D178" s="839" t="s">
        <v>590</v>
      </c>
      <c r="E178" s="825" t="s">
        <v>2179</v>
      </c>
      <c r="F178" s="839" t="s">
        <v>2180</v>
      </c>
      <c r="G178" s="825" t="s">
        <v>2464</v>
      </c>
      <c r="H178" s="825" t="s">
        <v>2465</v>
      </c>
      <c r="I178" s="831">
        <v>1.4866666793823242</v>
      </c>
      <c r="J178" s="831">
        <v>1600</v>
      </c>
      <c r="K178" s="832">
        <v>2379</v>
      </c>
    </row>
    <row r="179" spans="1:11" ht="14.45" customHeight="1" x14ac:dyDescent="0.2">
      <c r="A179" s="821" t="s">
        <v>569</v>
      </c>
      <c r="B179" s="822" t="s">
        <v>570</v>
      </c>
      <c r="C179" s="825" t="s">
        <v>589</v>
      </c>
      <c r="D179" s="839" t="s">
        <v>590</v>
      </c>
      <c r="E179" s="825" t="s">
        <v>2179</v>
      </c>
      <c r="F179" s="839" t="s">
        <v>2180</v>
      </c>
      <c r="G179" s="825" t="s">
        <v>2193</v>
      </c>
      <c r="H179" s="825" t="s">
        <v>2194</v>
      </c>
      <c r="I179" s="831">
        <v>22.149999618530273</v>
      </c>
      <c r="J179" s="831">
        <v>100</v>
      </c>
      <c r="K179" s="832">
        <v>2215</v>
      </c>
    </row>
    <row r="180" spans="1:11" ht="14.45" customHeight="1" x14ac:dyDescent="0.2">
      <c r="A180" s="821" t="s">
        <v>569</v>
      </c>
      <c r="B180" s="822" t="s">
        <v>570</v>
      </c>
      <c r="C180" s="825" t="s">
        <v>589</v>
      </c>
      <c r="D180" s="839" t="s">
        <v>590</v>
      </c>
      <c r="E180" s="825" t="s">
        <v>2179</v>
      </c>
      <c r="F180" s="839" t="s">
        <v>2180</v>
      </c>
      <c r="G180" s="825" t="s">
        <v>2197</v>
      </c>
      <c r="H180" s="825" t="s">
        <v>2198</v>
      </c>
      <c r="I180" s="831">
        <v>5.2699999809265137</v>
      </c>
      <c r="J180" s="831">
        <v>20</v>
      </c>
      <c r="K180" s="832">
        <v>105.40000152587891</v>
      </c>
    </row>
    <row r="181" spans="1:11" ht="14.45" customHeight="1" x14ac:dyDescent="0.2">
      <c r="A181" s="821" t="s">
        <v>569</v>
      </c>
      <c r="B181" s="822" t="s">
        <v>570</v>
      </c>
      <c r="C181" s="825" t="s">
        <v>589</v>
      </c>
      <c r="D181" s="839" t="s">
        <v>590</v>
      </c>
      <c r="E181" s="825" t="s">
        <v>2179</v>
      </c>
      <c r="F181" s="839" t="s">
        <v>2180</v>
      </c>
      <c r="G181" s="825" t="s">
        <v>2466</v>
      </c>
      <c r="H181" s="825" t="s">
        <v>2467</v>
      </c>
      <c r="I181" s="831">
        <v>14.119999885559082</v>
      </c>
      <c r="J181" s="831">
        <v>50</v>
      </c>
      <c r="K181" s="832">
        <v>706</v>
      </c>
    </row>
    <row r="182" spans="1:11" ht="14.45" customHeight="1" x14ac:dyDescent="0.2">
      <c r="A182" s="821" t="s">
        <v>569</v>
      </c>
      <c r="B182" s="822" t="s">
        <v>570</v>
      </c>
      <c r="C182" s="825" t="s">
        <v>589</v>
      </c>
      <c r="D182" s="839" t="s">
        <v>590</v>
      </c>
      <c r="E182" s="825" t="s">
        <v>2179</v>
      </c>
      <c r="F182" s="839" t="s">
        <v>2180</v>
      </c>
      <c r="G182" s="825" t="s">
        <v>2203</v>
      </c>
      <c r="H182" s="825" t="s">
        <v>2204</v>
      </c>
      <c r="I182" s="831">
        <v>11.640000343322754</v>
      </c>
      <c r="J182" s="831">
        <v>12</v>
      </c>
      <c r="K182" s="832">
        <v>139.67999267578125</v>
      </c>
    </row>
    <row r="183" spans="1:11" ht="14.45" customHeight="1" x14ac:dyDescent="0.2">
      <c r="A183" s="821" t="s">
        <v>569</v>
      </c>
      <c r="B183" s="822" t="s">
        <v>570</v>
      </c>
      <c r="C183" s="825" t="s">
        <v>589</v>
      </c>
      <c r="D183" s="839" t="s">
        <v>590</v>
      </c>
      <c r="E183" s="825" t="s">
        <v>2179</v>
      </c>
      <c r="F183" s="839" t="s">
        <v>2180</v>
      </c>
      <c r="G183" s="825" t="s">
        <v>2205</v>
      </c>
      <c r="H183" s="825" t="s">
        <v>2206</v>
      </c>
      <c r="I183" s="831">
        <v>1.3799999952316284</v>
      </c>
      <c r="J183" s="831">
        <v>100</v>
      </c>
      <c r="K183" s="832">
        <v>138</v>
      </c>
    </row>
    <row r="184" spans="1:11" ht="14.45" customHeight="1" x14ac:dyDescent="0.2">
      <c r="A184" s="821" t="s">
        <v>569</v>
      </c>
      <c r="B184" s="822" t="s">
        <v>570</v>
      </c>
      <c r="C184" s="825" t="s">
        <v>589</v>
      </c>
      <c r="D184" s="839" t="s">
        <v>590</v>
      </c>
      <c r="E184" s="825" t="s">
        <v>2179</v>
      </c>
      <c r="F184" s="839" t="s">
        <v>2180</v>
      </c>
      <c r="G184" s="825" t="s">
        <v>2207</v>
      </c>
      <c r="H184" s="825" t="s">
        <v>2208</v>
      </c>
      <c r="I184" s="831">
        <v>0.85000002384185791</v>
      </c>
      <c r="J184" s="831">
        <v>300</v>
      </c>
      <c r="K184" s="832">
        <v>255</v>
      </c>
    </row>
    <row r="185" spans="1:11" ht="14.45" customHeight="1" x14ac:dyDescent="0.2">
      <c r="A185" s="821" t="s">
        <v>569</v>
      </c>
      <c r="B185" s="822" t="s">
        <v>570</v>
      </c>
      <c r="C185" s="825" t="s">
        <v>589</v>
      </c>
      <c r="D185" s="839" t="s">
        <v>590</v>
      </c>
      <c r="E185" s="825" t="s">
        <v>2179</v>
      </c>
      <c r="F185" s="839" t="s">
        <v>2180</v>
      </c>
      <c r="G185" s="825" t="s">
        <v>2209</v>
      </c>
      <c r="H185" s="825" t="s">
        <v>2210</v>
      </c>
      <c r="I185" s="831">
        <v>1.5149999856948853</v>
      </c>
      <c r="J185" s="831">
        <v>400</v>
      </c>
      <c r="K185" s="832">
        <v>606</v>
      </c>
    </row>
    <row r="186" spans="1:11" ht="14.45" customHeight="1" x14ac:dyDescent="0.2">
      <c r="A186" s="821" t="s">
        <v>569</v>
      </c>
      <c r="B186" s="822" t="s">
        <v>570</v>
      </c>
      <c r="C186" s="825" t="s">
        <v>589</v>
      </c>
      <c r="D186" s="839" t="s">
        <v>590</v>
      </c>
      <c r="E186" s="825" t="s">
        <v>2179</v>
      </c>
      <c r="F186" s="839" t="s">
        <v>2180</v>
      </c>
      <c r="G186" s="825" t="s">
        <v>2211</v>
      </c>
      <c r="H186" s="825" t="s">
        <v>2212</v>
      </c>
      <c r="I186" s="831">
        <v>2.0699999332427979</v>
      </c>
      <c r="J186" s="831">
        <v>200</v>
      </c>
      <c r="K186" s="832">
        <v>414</v>
      </c>
    </row>
    <row r="187" spans="1:11" ht="14.45" customHeight="1" x14ac:dyDescent="0.2">
      <c r="A187" s="821" t="s">
        <v>569</v>
      </c>
      <c r="B187" s="822" t="s">
        <v>570</v>
      </c>
      <c r="C187" s="825" t="s">
        <v>589</v>
      </c>
      <c r="D187" s="839" t="s">
        <v>590</v>
      </c>
      <c r="E187" s="825" t="s">
        <v>2179</v>
      </c>
      <c r="F187" s="839" t="s">
        <v>2180</v>
      </c>
      <c r="G187" s="825" t="s">
        <v>2213</v>
      </c>
      <c r="H187" s="825" t="s">
        <v>2214</v>
      </c>
      <c r="I187" s="831">
        <v>3.3599998950958252</v>
      </c>
      <c r="J187" s="831">
        <v>100</v>
      </c>
      <c r="K187" s="832">
        <v>336</v>
      </c>
    </row>
    <row r="188" spans="1:11" ht="14.45" customHeight="1" x14ac:dyDescent="0.2">
      <c r="A188" s="821" t="s">
        <v>569</v>
      </c>
      <c r="B188" s="822" t="s">
        <v>570</v>
      </c>
      <c r="C188" s="825" t="s">
        <v>589</v>
      </c>
      <c r="D188" s="839" t="s">
        <v>590</v>
      </c>
      <c r="E188" s="825" t="s">
        <v>2179</v>
      </c>
      <c r="F188" s="839" t="s">
        <v>2180</v>
      </c>
      <c r="G188" s="825" t="s">
        <v>2217</v>
      </c>
      <c r="H188" s="825" t="s">
        <v>2218</v>
      </c>
      <c r="I188" s="831">
        <v>8.3999996185302734</v>
      </c>
      <c r="J188" s="831">
        <v>84</v>
      </c>
      <c r="K188" s="832">
        <v>705.60000610351563</v>
      </c>
    </row>
    <row r="189" spans="1:11" ht="14.45" customHeight="1" x14ac:dyDescent="0.2">
      <c r="A189" s="821" t="s">
        <v>569</v>
      </c>
      <c r="B189" s="822" t="s">
        <v>570</v>
      </c>
      <c r="C189" s="825" t="s">
        <v>589</v>
      </c>
      <c r="D189" s="839" t="s">
        <v>590</v>
      </c>
      <c r="E189" s="825" t="s">
        <v>2179</v>
      </c>
      <c r="F189" s="839" t="s">
        <v>2180</v>
      </c>
      <c r="G189" s="825" t="s">
        <v>2468</v>
      </c>
      <c r="H189" s="825" t="s">
        <v>2469</v>
      </c>
      <c r="I189" s="831">
        <v>13.079999923706055</v>
      </c>
      <c r="J189" s="831">
        <v>36</v>
      </c>
      <c r="K189" s="832">
        <v>470.8800048828125</v>
      </c>
    </row>
    <row r="190" spans="1:11" ht="14.45" customHeight="1" x14ac:dyDescent="0.2">
      <c r="A190" s="821" t="s">
        <v>569</v>
      </c>
      <c r="B190" s="822" t="s">
        <v>570</v>
      </c>
      <c r="C190" s="825" t="s">
        <v>589</v>
      </c>
      <c r="D190" s="839" t="s">
        <v>590</v>
      </c>
      <c r="E190" s="825" t="s">
        <v>2179</v>
      </c>
      <c r="F190" s="839" t="s">
        <v>2180</v>
      </c>
      <c r="G190" s="825" t="s">
        <v>2470</v>
      </c>
      <c r="H190" s="825" t="s">
        <v>2471</v>
      </c>
      <c r="I190" s="831">
        <v>8.8900003433227539</v>
      </c>
      <c r="J190" s="831">
        <v>200</v>
      </c>
      <c r="K190" s="832">
        <v>1778</v>
      </c>
    </row>
    <row r="191" spans="1:11" ht="14.45" customHeight="1" x14ac:dyDescent="0.2">
      <c r="A191" s="821" t="s">
        <v>569</v>
      </c>
      <c r="B191" s="822" t="s">
        <v>570</v>
      </c>
      <c r="C191" s="825" t="s">
        <v>589</v>
      </c>
      <c r="D191" s="839" t="s">
        <v>590</v>
      </c>
      <c r="E191" s="825" t="s">
        <v>2179</v>
      </c>
      <c r="F191" s="839" t="s">
        <v>2180</v>
      </c>
      <c r="G191" s="825" t="s">
        <v>2219</v>
      </c>
      <c r="H191" s="825" t="s">
        <v>2220</v>
      </c>
      <c r="I191" s="831">
        <v>2.5899999141693115</v>
      </c>
      <c r="J191" s="831">
        <v>60</v>
      </c>
      <c r="K191" s="832">
        <v>155.39999389648438</v>
      </c>
    </row>
    <row r="192" spans="1:11" ht="14.45" customHeight="1" x14ac:dyDescent="0.2">
      <c r="A192" s="821" t="s">
        <v>569</v>
      </c>
      <c r="B192" s="822" t="s">
        <v>570</v>
      </c>
      <c r="C192" s="825" t="s">
        <v>589</v>
      </c>
      <c r="D192" s="839" t="s">
        <v>590</v>
      </c>
      <c r="E192" s="825" t="s">
        <v>2179</v>
      </c>
      <c r="F192" s="839" t="s">
        <v>2180</v>
      </c>
      <c r="G192" s="825" t="s">
        <v>2221</v>
      </c>
      <c r="H192" s="825" t="s">
        <v>2222</v>
      </c>
      <c r="I192" s="831">
        <v>3.369999885559082</v>
      </c>
      <c r="J192" s="831">
        <v>60</v>
      </c>
      <c r="K192" s="832">
        <v>202.19999694824219</v>
      </c>
    </row>
    <row r="193" spans="1:11" ht="14.45" customHeight="1" x14ac:dyDescent="0.2">
      <c r="A193" s="821" t="s">
        <v>569</v>
      </c>
      <c r="B193" s="822" t="s">
        <v>570</v>
      </c>
      <c r="C193" s="825" t="s">
        <v>589</v>
      </c>
      <c r="D193" s="839" t="s">
        <v>590</v>
      </c>
      <c r="E193" s="825" t="s">
        <v>2179</v>
      </c>
      <c r="F193" s="839" t="s">
        <v>2180</v>
      </c>
      <c r="G193" s="825" t="s">
        <v>2223</v>
      </c>
      <c r="H193" s="825" t="s">
        <v>2224</v>
      </c>
      <c r="I193" s="831">
        <v>4.0799999237060547</v>
      </c>
      <c r="J193" s="831">
        <v>60</v>
      </c>
      <c r="K193" s="832">
        <v>244.80000305175781</v>
      </c>
    </row>
    <row r="194" spans="1:11" ht="14.45" customHeight="1" x14ac:dyDescent="0.2">
      <c r="A194" s="821" t="s">
        <v>569</v>
      </c>
      <c r="B194" s="822" t="s">
        <v>570</v>
      </c>
      <c r="C194" s="825" t="s">
        <v>589</v>
      </c>
      <c r="D194" s="839" t="s">
        <v>590</v>
      </c>
      <c r="E194" s="825" t="s">
        <v>2179</v>
      </c>
      <c r="F194" s="839" t="s">
        <v>2180</v>
      </c>
      <c r="G194" s="825" t="s">
        <v>2225</v>
      </c>
      <c r="H194" s="825" t="s">
        <v>2226</v>
      </c>
      <c r="I194" s="831">
        <v>4.630000114440918</v>
      </c>
      <c r="J194" s="831">
        <v>60</v>
      </c>
      <c r="K194" s="832">
        <v>277.79998779296875</v>
      </c>
    </row>
    <row r="195" spans="1:11" ht="14.45" customHeight="1" x14ac:dyDescent="0.2">
      <c r="A195" s="821" t="s">
        <v>569</v>
      </c>
      <c r="B195" s="822" t="s">
        <v>570</v>
      </c>
      <c r="C195" s="825" t="s">
        <v>589</v>
      </c>
      <c r="D195" s="839" t="s">
        <v>590</v>
      </c>
      <c r="E195" s="825" t="s">
        <v>2179</v>
      </c>
      <c r="F195" s="839" t="s">
        <v>2180</v>
      </c>
      <c r="G195" s="825" t="s">
        <v>2472</v>
      </c>
      <c r="H195" s="825" t="s">
        <v>2473</v>
      </c>
      <c r="I195" s="831">
        <v>15.640000343322754</v>
      </c>
      <c r="J195" s="831">
        <v>10</v>
      </c>
      <c r="K195" s="832">
        <v>156.39999389648438</v>
      </c>
    </row>
    <row r="196" spans="1:11" ht="14.45" customHeight="1" x14ac:dyDescent="0.2">
      <c r="A196" s="821" t="s">
        <v>569</v>
      </c>
      <c r="B196" s="822" t="s">
        <v>570</v>
      </c>
      <c r="C196" s="825" t="s">
        <v>589</v>
      </c>
      <c r="D196" s="839" t="s">
        <v>590</v>
      </c>
      <c r="E196" s="825" t="s">
        <v>2179</v>
      </c>
      <c r="F196" s="839" t="s">
        <v>2180</v>
      </c>
      <c r="G196" s="825" t="s">
        <v>2474</v>
      </c>
      <c r="H196" s="825" t="s">
        <v>2475</v>
      </c>
      <c r="I196" s="831">
        <v>13.800000190734863</v>
      </c>
      <c r="J196" s="831">
        <v>10</v>
      </c>
      <c r="K196" s="832">
        <v>138</v>
      </c>
    </row>
    <row r="197" spans="1:11" ht="14.45" customHeight="1" x14ac:dyDescent="0.2">
      <c r="A197" s="821" t="s">
        <v>569</v>
      </c>
      <c r="B197" s="822" t="s">
        <v>570</v>
      </c>
      <c r="C197" s="825" t="s">
        <v>589</v>
      </c>
      <c r="D197" s="839" t="s">
        <v>590</v>
      </c>
      <c r="E197" s="825" t="s">
        <v>2179</v>
      </c>
      <c r="F197" s="839" t="s">
        <v>2180</v>
      </c>
      <c r="G197" s="825" t="s">
        <v>2476</v>
      </c>
      <c r="H197" s="825" t="s">
        <v>2477</v>
      </c>
      <c r="I197" s="831">
        <v>17.110000610351563</v>
      </c>
      <c r="J197" s="831">
        <v>10</v>
      </c>
      <c r="K197" s="832">
        <v>171.05000305175781</v>
      </c>
    </row>
    <row r="198" spans="1:11" ht="14.45" customHeight="1" x14ac:dyDescent="0.2">
      <c r="A198" s="821" t="s">
        <v>569</v>
      </c>
      <c r="B198" s="822" t="s">
        <v>570</v>
      </c>
      <c r="C198" s="825" t="s">
        <v>589</v>
      </c>
      <c r="D198" s="839" t="s">
        <v>590</v>
      </c>
      <c r="E198" s="825" t="s">
        <v>2179</v>
      </c>
      <c r="F198" s="839" t="s">
        <v>2180</v>
      </c>
      <c r="G198" s="825" t="s">
        <v>2227</v>
      </c>
      <c r="H198" s="825" t="s">
        <v>2228</v>
      </c>
      <c r="I198" s="831">
        <v>72.220001220703125</v>
      </c>
      <c r="J198" s="831">
        <v>2</v>
      </c>
      <c r="K198" s="832">
        <v>144.44000244140625</v>
      </c>
    </row>
    <row r="199" spans="1:11" ht="14.45" customHeight="1" x14ac:dyDescent="0.2">
      <c r="A199" s="821" t="s">
        <v>569</v>
      </c>
      <c r="B199" s="822" t="s">
        <v>570</v>
      </c>
      <c r="C199" s="825" t="s">
        <v>589</v>
      </c>
      <c r="D199" s="839" t="s">
        <v>590</v>
      </c>
      <c r="E199" s="825" t="s">
        <v>2179</v>
      </c>
      <c r="F199" s="839" t="s">
        <v>2180</v>
      </c>
      <c r="G199" s="825" t="s">
        <v>2478</v>
      </c>
      <c r="H199" s="825" t="s">
        <v>2479</v>
      </c>
      <c r="I199" s="831">
        <v>105.45999908447266</v>
      </c>
      <c r="J199" s="831">
        <v>1</v>
      </c>
      <c r="K199" s="832">
        <v>105.45999908447266</v>
      </c>
    </row>
    <row r="200" spans="1:11" ht="14.45" customHeight="1" x14ac:dyDescent="0.2">
      <c r="A200" s="821" t="s">
        <v>569</v>
      </c>
      <c r="B200" s="822" t="s">
        <v>570</v>
      </c>
      <c r="C200" s="825" t="s">
        <v>589</v>
      </c>
      <c r="D200" s="839" t="s">
        <v>590</v>
      </c>
      <c r="E200" s="825" t="s">
        <v>2179</v>
      </c>
      <c r="F200" s="839" t="s">
        <v>2180</v>
      </c>
      <c r="G200" s="825" t="s">
        <v>2480</v>
      </c>
      <c r="H200" s="825" t="s">
        <v>2481</v>
      </c>
      <c r="I200" s="831">
        <v>138.46000671386719</v>
      </c>
      <c r="J200" s="831">
        <v>1</v>
      </c>
      <c r="K200" s="832">
        <v>138.46000671386719</v>
      </c>
    </row>
    <row r="201" spans="1:11" ht="14.45" customHeight="1" x14ac:dyDescent="0.2">
      <c r="A201" s="821" t="s">
        <v>569</v>
      </c>
      <c r="B201" s="822" t="s">
        <v>570</v>
      </c>
      <c r="C201" s="825" t="s">
        <v>589</v>
      </c>
      <c r="D201" s="839" t="s">
        <v>590</v>
      </c>
      <c r="E201" s="825" t="s">
        <v>2179</v>
      </c>
      <c r="F201" s="839" t="s">
        <v>2180</v>
      </c>
      <c r="G201" s="825" t="s">
        <v>2482</v>
      </c>
      <c r="H201" s="825" t="s">
        <v>2483</v>
      </c>
      <c r="I201" s="831">
        <v>314.79998779296875</v>
      </c>
      <c r="J201" s="831">
        <v>1</v>
      </c>
      <c r="K201" s="832">
        <v>314.79998779296875</v>
      </c>
    </row>
    <row r="202" spans="1:11" ht="14.45" customHeight="1" x14ac:dyDescent="0.2">
      <c r="A202" s="821" t="s">
        <v>569</v>
      </c>
      <c r="B202" s="822" t="s">
        <v>570</v>
      </c>
      <c r="C202" s="825" t="s">
        <v>589</v>
      </c>
      <c r="D202" s="839" t="s">
        <v>590</v>
      </c>
      <c r="E202" s="825" t="s">
        <v>2179</v>
      </c>
      <c r="F202" s="839" t="s">
        <v>2180</v>
      </c>
      <c r="G202" s="825" t="s">
        <v>2231</v>
      </c>
      <c r="H202" s="825" t="s">
        <v>2232</v>
      </c>
      <c r="I202" s="831">
        <v>32.790000915527344</v>
      </c>
      <c r="J202" s="831">
        <v>40</v>
      </c>
      <c r="K202" s="832">
        <v>1311.5999755859375</v>
      </c>
    </row>
    <row r="203" spans="1:11" ht="14.45" customHeight="1" x14ac:dyDescent="0.2">
      <c r="A203" s="821" t="s">
        <v>569</v>
      </c>
      <c r="B203" s="822" t="s">
        <v>570</v>
      </c>
      <c r="C203" s="825" t="s">
        <v>589</v>
      </c>
      <c r="D203" s="839" t="s">
        <v>590</v>
      </c>
      <c r="E203" s="825" t="s">
        <v>2179</v>
      </c>
      <c r="F203" s="839" t="s">
        <v>2180</v>
      </c>
      <c r="G203" s="825" t="s">
        <v>2235</v>
      </c>
      <c r="H203" s="825" t="s">
        <v>2236</v>
      </c>
      <c r="I203" s="831">
        <v>0.7800000011920929</v>
      </c>
      <c r="J203" s="831">
        <v>1000</v>
      </c>
      <c r="K203" s="832">
        <v>780</v>
      </c>
    </row>
    <row r="204" spans="1:11" ht="14.45" customHeight="1" x14ac:dyDescent="0.2">
      <c r="A204" s="821" t="s">
        <v>569</v>
      </c>
      <c r="B204" s="822" t="s">
        <v>570</v>
      </c>
      <c r="C204" s="825" t="s">
        <v>589</v>
      </c>
      <c r="D204" s="839" t="s">
        <v>590</v>
      </c>
      <c r="E204" s="825" t="s">
        <v>2179</v>
      </c>
      <c r="F204" s="839" t="s">
        <v>2180</v>
      </c>
      <c r="G204" s="825" t="s">
        <v>2239</v>
      </c>
      <c r="H204" s="825" t="s">
        <v>2240</v>
      </c>
      <c r="I204" s="831">
        <v>30.780000686645508</v>
      </c>
      <c r="J204" s="831">
        <v>24</v>
      </c>
      <c r="K204" s="832">
        <v>738.719970703125</v>
      </c>
    </row>
    <row r="205" spans="1:11" ht="14.45" customHeight="1" x14ac:dyDescent="0.2">
      <c r="A205" s="821" t="s">
        <v>569</v>
      </c>
      <c r="B205" s="822" t="s">
        <v>570</v>
      </c>
      <c r="C205" s="825" t="s">
        <v>589</v>
      </c>
      <c r="D205" s="839" t="s">
        <v>590</v>
      </c>
      <c r="E205" s="825" t="s">
        <v>2241</v>
      </c>
      <c r="F205" s="839" t="s">
        <v>2242</v>
      </c>
      <c r="G205" s="825" t="s">
        <v>2484</v>
      </c>
      <c r="H205" s="825" t="s">
        <v>2485</v>
      </c>
      <c r="I205" s="831">
        <v>326.70001220703125</v>
      </c>
      <c r="J205" s="831">
        <v>1</v>
      </c>
      <c r="K205" s="832">
        <v>326.70001220703125</v>
      </c>
    </row>
    <row r="206" spans="1:11" ht="14.45" customHeight="1" x14ac:dyDescent="0.2">
      <c r="A206" s="821" t="s">
        <v>569</v>
      </c>
      <c r="B206" s="822" t="s">
        <v>570</v>
      </c>
      <c r="C206" s="825" t="s">
        <v>589</v>
      </c>
      <c r="D206" s="839" t="s">
        <v>590</v>
      </c>
      <c r="E206" s="825" t="s">
        <v>2241</v>
      </c>
      <c r="F206" s="839" t="s">
        <v>2242</v>
      </c>
      <c r="G206" s="825" t="s">
        <v>2486</v>
      </c>
      <c r="H206" s="825" t="s">
        <v>2487</v>
      </c>
      <c r="I206" s="831">
        <v>2783</v>
      </c>
      <c r="J206" s="831">
        <v>2</v>
      </c>
      <c r="K206" s="832">
        <v>5566</v>
      </c>
    </row>
    <row r="207" spans="1:11" ht="14.45" customHeight="1" x14ac:dyDescent="0.2">
      <c r="A207" s="821" t="s">
        <v>569</v>
      </c>
      <c r="B207" s="822" t="s">
        <v>570</v>
      </c>
      <c r="C207" s="825" t="s">
        <v>589</v>
      </c>
      <c r="D207" s="839" t="s">
        <v>590</v>
      </c>
      <c r="E207" s="825" t="s">
        <v>2241</v>
      </c>
      <c r="F207" s="839" t="s">
        <v>2242</v>
      </c>
      <c r="G207" s="825" t="s">
        <v>2247</v>
      </c>
      <c r="H207" s="825" t="s">
        <v>2248</v>
      </c>
      <c r="I207" s="831">
        <v>6.2899999618530273</v>
      </c>
      <c r="J207" s="831">
        <v>60</v>
      </c>
      <c r="K207" s="832">
        <v>377.40000915527344</v>
      </c>
    </row>
    <row r="208" spans="1:11" ht="14.45" customHeight="1" x14ac:dyDescent="0.2">
      <c r="A208" s="821" t="s">
        <v>569</v>
      </c>
      <c r="B208" s="822" t="s">
        <v>570</v>
      </c>
      <c r="C208" s="825" t="s">
        <v>589</v>
      </c>
      <c r="D208" s="839" t="s">
        <v>590</v>
      </c>
      <c r="E208" s="825" t="s">
        <v>2241</v>
      </c>
      <c r="F208" s="839" t="s">
        <v>2242</v>
      </c>
      <c r="G208" s="825" t="s">
        <v>2249</v>
      </c>
      <c r="H208" s="825" t="s">
        <v>2250</v>
      </c>
      <c r="I208" s="831">
        <v>4.809999942779541</v>
      </c>
      <c r="J208" s="831">
        <v>100</v>
      </c>
      <c r="K208" s="832">
        <v>481</v>
      </c>
    </row>
    <row r="209" spans="1:11" ht="14.45" customHeight="1" x14ac:dyDescent="0.2">
      <c r="A209" s="821" t="s">
        <v>569</v>
      </c>
      <c r="B209" s="822" t="s">
        <v>570</v>
      </c>
      <c r="C209" s="825" t="s">
        <v>589</v>
      </c>
      <c r="D209" s="839" t="s">
        <v>590</v>
      </c>
      <c r="E209" s="825" t="s">
        <v>2241</v>
      </c>
      <c r="F209" s="839" t="s">
        <v>2242</v>
      </c>
      <c r="G209" s="825" t="s">
        <v>2251</v>
      </c>
      <c r="H209" s="825" t="s">
        <v>2252</v>
      </c>
      <c r="I209" s="831">
        <v>9.9999997764825821E-3</v>
      </c>
      <c r="J209" s="831">
        <v>100</v>
      </c>
      <c r="K209" s="832">
        <v>1</v>
      </c>
    </row>
    <row r="210" spans="1:11" ht="14.45" customHeight="1" x14ac:dyDescent="0.2">
      <c r="A210" s="821" t="s">
        <v>569</v>
      </c>
      <c r="B210" s="822" t="s">
        <v>570</v>
      </c>
      <c r="C210" s="825" t="s">
        <v>589</v>
      </c>
      <c r="D210" s="839" t="s">
        <v>590</v>
      </c>
      <c r="E210" s="825" t="s">
        <v>2241</v>
      </c>
      <c r="F210" s="839" t="s">
        <v>2242</v>
      </c>
      <c r="G210" s="825" t="s">
        <v>2488</v>
      </c>
      <c r="H210" s="825" t="s">
        <v>2489</v>
      </c>
      <c r="I210" s="831">
        <v>1.7799999713897705</v>
      </c>
      <c r="J210" s="831">
        <v>400</v>
      </c>
      <c r="K210" s="832">
        <v>712</v>
      </c>
    </row>
    <row r="211" spans="1:11" ht="14.45" customHeight="1" x14ac:dyDescent="0.2">
      <c r="A211" s="821" t="s">
        <v>569</v>
      </c>
      <c r="B211" s="822" t="s">
        <v>570</v>
      </c>
      <c r="C211" s="825" t="s">
        <v>589</v>
      </c>
      <c r="D211" s="839" t="s">
        <v>590</v>
      </c>
      <c r="E211" s="825" t="s">
        <v>2241</v>
      </c>
      <c r="F211" s="839" t="s">
        <v>2242</v>
      </c>
      <c r="G211" s="825" t="s">
        <v>2253</v>
      </c>
      <c r="H211" s="825" t="s">
        <v>2254</v>
      </c>
      <c r="I211" s="831">
        <v>11.149999618530273</v>
      </c>
      <c r="J211" s="831">
        <v>100</v>
      </c>
      <c r="K211" s="832">
        <v>1115</v>
      </c>
    </row>
    <row r="212" spans="1:11" ht="14.45" customHeight="1" x14ac:dyDescent="0.2">
      <c r="A212" s="821" t="s">
        <v>569</v>
      </c>
      <c r="B212" s="822" t="s">
        <v>570</v>
      </c>
      <c r="C212" s="825" t="s">
        <v>589</v>
      </c>
      <c r="D212" s="839" t="s">
        <v>590</v>
      </c>
      <c r="E212" s="825" t="s">
        <v>2241</v>
      </c>
      <c r="F212" s="839" t="s">
        <v>2242</v>
      </c>
      <c r="G212" s="825" t="s">
        <v>2255</v>
      </c>
      <c r="H212" s="825" t="s">
        <v>2256</v>
      </c>
      <c r="I212" s="831">
        <v>5.2600002288818359</v>
      </c>
      <c r="J212" s="831">
        <v>100</v>
      </c>
      <c r="K212" s="832">
        <v>526</v>
      </c>
    </row>
    <row r="213" spans="1:11" ht="14.45" customHeight="1" x14ac:dyDescent="0.2">
      <c r="A213" s="821" t="s">
        <v>569</v>
      </c>
      <c r="B213" s="822" t="s">
        <v>570</v>
      </c>
      <c r="C213" s="825" t="s">
        <v>589</v>
      </c>
      <c r="D213" s="839" t="s">
        <v>590</v>
      </c>
      <c r="E213" s="825" t="s">
        <v>2241</v>
      </c>
      <c r="F213" s="839" t="s">
        <v>2242</v>
      </c>
      <c r="G213" s="825" t="s">
        <v>2257</v>
      </c>
      <c r="H213" s="825" t="s">
        <v>2258</v>
      </c>
      <c r="I213" s="831">
        <v>3.4800000190734863</v>
      </c>
      <c r="J213" s="831">
        <v>100</v>
      </c>
      <c r="K213" s="832">
        <v>348</v>
      </c>
    </row>
    <row r="214" spans="1:11" ht="14.45" customHeight="1" x14ac:dyDescent="0.2">
      <c r="A214" s="821" t="s">
        <v>569</v>
      </c>
      <c r="B214" s="822" t="s">
        <v>570</v>
      </c>
      <c r="C214" s="825" t="s">
        <v>589</v>
      </c>
      <c r="D214" s="839" t="s">
        <v>590</v>
      </c>
      <c r="E214" s="825" t="s">
        <v>2241</v>
      </c>
      <c r="F214" s="839" t="s">
        <v>2242</v>
      </c>
      <c r="G214" s="825" t="s">
        <v>2259</v>
      </c>
      <c r="H214" s="825" t="s">
        <v>2260</v>
      </c>
      <c r="I214" s="831">
        <v>17.979999542236328</v>
      </c>
      <c r="J214" s="831">
        <v>100</v>
      </c>
      <c r="K214" s="832">
        <v>1798</v>
      </c>
    </row>
    <row r="215" spans="1:11" ht="14.45" customHeight="1" x14ac:dyDescent="0.2">
      <c r="A215" s="821" t="s">
        <v>569</v>
      </c>
      <c r="B215" s="822" t="s">
        <v>570</v>
      </c>
      <c r="C215" s="825" t="s">
        <v>589</v>
      </c>
      <c r="D215" s="839" t="s">
        <v>590</v>
      </c>
      <c r="E215" s="825" t="s">
        <v>2241</v>
      </c>
      <c r="F215" s="839" t="s">
        <v>2242</v>
      </c>
      <c r="G215" s="825" t="s">
        <v>2265</v>
      </c>
      <c r="H215" s="825" t="s">
        <v>2266</v>
      </c>
      <c r="I215" s="831">
        <v>13.199999809265137</v>
      </c>
      <c r="J215" s="831">
        <v>40</v>
      </c>
      <c r="K215" s="832">
        <v>528</v>
      </c>
    </row>
    <row r="216" spans="1:11" ht="14.45" customHeight="1" x14ac:dyDescent="0.2">
      <c r="A216" s="821" t="s">
        <v>569</v>
      </c>
      <c r="B216" s="822" t="s">
        <v>570</v>
      </c>
      <c r="C216" s="825" t="s">
        <v>589</v>
      </c>
      <c r="D216" s="839" t="s">
        <v>590</v>
      </c>
      <c r="E216" s="825" t="s">
        <v>2241</v>
      </c>
      <c r="F216" s="839" t="s">
        <v>2242</v>
      </c>
      <c r="G216" s="825" t="s">
        <v>2490</v>
      </c>
      <c r="H216" s="825" t="s">
        <v>2491</v>
      </c>
      <c r="I216" s="831">
        <v>4.0199999809265137</v>
      </c>
      <c r="J216" s="831">
        <v>100</v>
      </c>
      <c r="K216" s="832">
        <v>402</v>
      </c>
    </row>
    <row r="217" spans="1:11" ht="14.45" customHeight="1" x14ac:dyDescent="0.2">
      <c r="A217" s="821" t="s">
        <v>569</v>
      </c>
      <c r="B217" s="822" t="s">
        <v>570</v>
      </c>
      <c r="C217" s="825" t="s">
        <v>589</v>
      </c>
      <c r="D217" s="839" t="s">
        <v>590</v>
      </c>
      <c r="E217" s="825" t="s">
        <v>2241</v>
      </c>
      <c r="F217" s="839" t="s">
        <v>2242</v>
      </c>
      <c r="G217" s="825" t="s">
        <v>2492</v>
      </c>
      <c r="H217" s="825" t="s">
        <v>2493</v>
      </c>
      <c r="I217" s="831">
        <v>7.8650000095367432</v>
      </c>
      <c r="J217" s="831">
        <v>150</v>
      </c>
      <c r="K217" s="832">
        <v>1179.5</v>
      </c>
    </row>
    <row r="218" spans="1:11" ht="14.45" customHeight="1" x14ac:dyDescent="0.2">
      <c r="A218" s="821" t="s">
        <v>569</v>
      </c>
      <c r="B218" s="822" t="s">
        <v>570</v>
      </c>
      <c r="C218" s="825" t="s">
        <v>589</v>
      </c>
      <c r="D218" s="839" t="s">
        <v>590</v>
      </c>
      <c r="E218" s="825" t="s">
        <v>2241</v>
      </c>
      <c r="F218" s="839" t="s">
        <v>2242</v>
      </c>
      <c r="G218" s="825" t="s">
        <v>2269</v>
      </c>
      <c r="H218" s="825" t="s">
        <v>2270</v>
      </c>
      <c r="I218" s="831">
        <v>3.1500000953674316</v>
      </c>
      <c r="J218" s="831">
        <v>20</v>
      </c>
      <c r="K218" s="832">
        <v>63</v>
      </c>
    </row>
    <row r="219" spans="1:11" ht="14.45" customHeight="1" x14ac:dyDescent="0.2">
      <c r="A219" s="821" t="s">
        <v>569</v>
      </c>
      <c r="B219" s="822" t="s">
        <v>570</v>
      </c>
      <c r="C219" s="825" t="s">
        <v>589</v>
      </c>
      <c r="D219" s="839" t="s">
        <v>590</v>
      </c>
      <c r="E219" s="825" t="s">
        <v>2241</v>
      </c>
      <c r="F219" s="839" t="s">
        <v>2242</v>
      </c>
      <c r="G219" s="825" t="s">
        <v>2494</v>
      </c>
      <c r="H219" s="825" t="s">
        <v>2495</v>
      </c>
      <c r="I219" s="831">
        <v>43.080001831054688</v>
      </c>
      <c r="J219" s="831">
        <v>40</v>
      </c>
      <c r="K219" s="832">
        <v>1723.199951171875</v>
      </c>
    </row>
    <row r="220" spans="1:11" ht="14.45" customHeight="1" x14ac:dyDescent="0.2">
      <c r="A220" s="821" t="s">
        <v>569</v>
      </c>
      <c r="B220" s="822" t="s">
        <v>570</v>
      </c>
      <c r="C220" s="825" t="s">
        <v>589</v>
      </c>
      <c r="D220" s="839" t="s">
        <v>590</v>
      </c>
      <c r="E220" s="825" t="s">
        <v>2241</v>
      </c>
      <c r="F220" s="839" t="s">
        <v>2242</v>
      </c>
      <c r="G220" s="825" t="s">
        <v>2496</v>
      </c>
      <c r="H220" s="825" t="s">
        <v>2497</v>
      </c>
      <c r="I220" s="831">
        <v>326.70001220703125</v>
      </c>
      <c r="J220" s="831">
        <v>2</v>
      </c>
      <c r="K220" s="832">
        <v>653.4000244140625</v>
      </c>
    </row>
    <row r="221" spans="1:11" ht="14.45" customHeight="1" x14ac:dyDescent="0.2">
      <c r="A221" s="821" t="s">
        <v>569</v>
      </c>
      <c r="B221" s="822" t="s">
        <v>570</v>
      </c>
      <c r="C221" s="825" t="s">
        <v>589</v>
      </c>
      <c r="D221" s="839" t="s">
        <v>590</v>
      </c>
      <c r="E221" s="825" t="s">
        <v>2241</v>
      </c>
      <c r="F221" s="839" t="s">
        <v>2242</v>
      </c>
      <c r="G221" s="825" t="s">
        <v>2428</v>
      </c>
      <c r="H221" s="825" t="s">
        <v>2429</v>
      </c>
      <c r="I221" s="831">
        <v>11.736666361490885</v>
      </c>
      <c r="J221" s="831">
        <v>60</v>
      </c>
      <c r="K221" s="832">
        <v>704.20001220703125</v>
      </c>
    </row>
    <row r="222" spans="1:11" ht="14.45" customHeight="1" x14ac:dyDescent="0.2">
      <c r="A222" s="821" t="s">
        <v>569</v>
      </c>
      <c r="B222" s="822" t="s">
        <v>570</v>
      </c>
      <c r="C222" s="825" t="s">
        <v>589</v>
      </c>
      <c r="D222" s="839" t="s">
        <v>590</v>
      </c>
      <c r="E222" s="825" t="s">
        <v>2241</v>
      </c>
      <c r="F222" s="839" t="s">
        <v>2242</v>
      </c>
      <c r="G222" s="825" t="s">
        <v>2273</v>
      </c>
      <c r="H222" s="825" t="s">
        <v>2274</v>
      </c>
      <c r="I222" s="831">
        <v>13.310000419616699</v>
      </c>
      <c r="J222" s="831">
        <v>20</v>
      </c>
      <c r="K222" s="832">
        <v>266.20001220703125</v>
      </c>
    </row>
    <row r="223" spans="1:11" ht="14.45" customHeight="1" x14ac:dyDescent="0.2">
      <c r="A223" s="821" t="s">
        <v>569</v>
      </c>
      <c r="B223" s="822" t="s">
        <v>570</v>
      </c>
      <c r="C223" s="825" t="s">
        <v>589</v>
      </c>
      <c r="D223" s="839" t="s">
        <v>590</v>
      </c>
      <c r="E223" s="825" t="s">
        <v>2241</v>
      </c>
      <c r="F223" s="839" t="s">
        <v>2242</v>
      </c>
      <c r="G223" s="825" t="s">
        <v>2277</v>
      </c>
      <c r="H223" s="825" t="s">
        <v>2278</v>
      </c>
      <c r="I223" s="831">
        <v>184.57500457763672</v>
      </c>
      <c r="J223" s="831">
        <v>2</v>
      </c>
      <c r="K223" s="832">
        <v>369.15000915527344</v>
      </c>
    </row>
    <row r="224" spans="1:11" ht="14.45" customHeight="1" x14ac:dyDescent="0.2">
      <c r="A224" s="821" t="s">
        <v>569</v>
      </c>
      <c r="B224" s="822" t="s">
        <v>570</v>
      </c>
      <c r="C224" s="825" t="s">
        <v>589</v>
      </c>
      <c r="D224" s="839" t="s">
        <v>590</v>
      </c>
      <c r="E224" s="825" t="s">
        <v>2241</v>
      </c>
      <c r="F224" s="839" t="s">
        <v>2242</v>
      </c>
      <c r="G224" s="825" t="s">
        <v>2498</v>
      </c>
      <c r="H224" s="825" t="s">
        <v>2499</v>
      </c>
      <c r="I224" s="831">
        <v>214.01499938964844</v>
      </c>
      <c r="J224" s="831">
        <v>2</v>
      </c>
      <c r="K224" s="832">
        <v>428.02999877929688</v>
      </c>
    </row>
    <row r="225" spans="1:11" ht="14.45" customHeight="1" x14ac:dyDescent="0.2">
      <c r="A225" s="821" t="s">
        <v>569</v>
      </c>
      <c r="B225" s="822" t="s">
        <v>570</v>
      </c>
      <c r="C225" s="825" t="s">
        <v>589</v>
      </c>
      <c r="D225" s="839" t="s">
        <v>590</v>
      </c>
      <c r="E225" s="825" t="s">
        <v>2241</v>
      </c>
      <c r="F225" s="839" t="s">
        <v>2242</v>
      </c>
      <c r="G225" s="825" t="s">
        <v>2279</v>
      </c>
      <c r="H225" s="825" t="s">
        <v>2280</v>
      </c>
      <c r="I225" s="831">
        <v>472.57000732421875</v>
      </c>
      <c r="J225" s="831">
        <v>3</v>
      </c>
      <c r="K225" s="832">
        <v>1417.7100219726563</v>
      </c>
    </row>
    <row r="226" spans="1:11" ht="14.45" customHeight="1" x14ac:dyDescent="0.2">
      <c r="A226" s="821" t="s">
        <v>569</v>
      </c>
      <c r="B226" s="822" t="s">
        <v>570</v>
      </c>
      <c r="C226" s="825" t="s">
        <v>589</v>
      </c>
      <c r="D226" s="839" t="s">
        <v>590</v>
      </c>
      <c r="E226" s="825" t="s">
        <v>2241</v>
      </c>
      <c r="F226" s="839" t="s">
        <v>2242</v>
      </c>
      <c r="G226" s="825" t="s">
        <v>2287</v>
      </c>
      <c r="H226" s="825" t="s">
        <v>2288</v>
      </c>
      <c r="I226" s="831">
        <v>9.1999998092651367</v>
      </c>
      <c r="J226" s="831">
        <v>200</v>
      </c>
      <c r="K226" s="832">
        <v>1840</v>
      </c>
    </row>
    <row r="227" spans="1:11" ht="14.45" customHeight="1" x14ac:dyDescent="0.2">
      <c r="A227" s="821" t="s">
        <v>569</v>
      </c>
      <c r="B227" s="822" t="s">
        <v>570</v>
      </c>
      <c r="C227" s="825" t="s">
        <v>589</v>
      </c>
      <c r="D227" s="839" t="s">
        <v>590</v>
      </c>
      <c r="E227" s="825" t="s">
        <v>2241</v>
      </c>
      <c r="F227" s="839" t="s">
        <v>2242</v>
      </c>
      <c r="G227" s="825" t="s">
        <v>2500</v>
      </c>
      <c r="H227" s="825" t="s">
        <v>2501</v>
      </c>
      <c r="I227" s="831">
        <v>58.369998931884766</v>
      </c>
      <c r="J227" s="831">
        <v>60</v>
      </c>
      <c r="K227" s="832">
        <v>3502.199951171875</v>
      </c>
    </row>
    <row r="228" spans="1:11" ht="14.45" customHeight="1" x14ac:dyDescent="0.2">
      <c r="A228" s="821" t="s">
        <v>569</v>
      </c>
      <c r="B228" s="822" t="s">
        <v>570</v>
      </c>
      <c r="C228" s="825" t="s">
        <v>589</v>
      </c>
      <c r="D228" s="839" t="s">
        <v>590</v>
      </c>
      <c r="E228" s="825" t="s">
        <v>2241</v>
      </c>
      <c r="F228" s="839" t="s">
        <v>2242</v>
      </c>
      <c r="G228" s="825" t="s">
        <v>2502</v>
      </c>
      <c r="H228" s="825" t="s">
        <v>2503</v>
      </c>
      <c r="I228" s="831">
        <v>7.5</v>
      </c>
      <c r="J228" s="831">
        <v>20</v>
      </c>
      <c r="K228" s="832">
        <v>150</v>
      </c>
    </row>
    <row r="229" spans="1:11" ht="14.45" customHeight="1" x14ac:dyDescent="0.2">
      <c r="A229" s="821" t="s">
        <v>569</v>
      </c>
      <c r="B229" s="822" t="s">
        <v>570</v>
      </c>
      <c r="C229" s="825" t="s">
        <v>589</v>
      </c>
      <c r="D229" s="839" t="s">
        <v>590</v>
      </c>
      <c r="E229" s="825" t="s">
        <v>2241</v>
      </c>
      <c r="F229" s="839" t="s">
        <v>2242</v>
      </c>
      <c r="G229" s="825" t="s">
        <v>2289</v>
      </c>
      <c r="H229" s="825" t="s">
        <v>2290</v>
      </c>
      <c r="I229" s="831">
        <v>172.5</v>
      </c>
      <c r="J229" s="831">
        <v>2</v>
      </c>
      <c r="K229" s="832">
        <v>345</v>
      </c>
    </row>
    <row r="230" spans="1:11" ht="14.45" customHeight="1" x14ac:dyDescent="0.2">
      <c r="A230" s="821" t="s">
        <v>569</v>
      </c>
      <c r="B230" s="822" t="s">
        <v>570</v>
      </c>
      <c r="C230" s="825" t="s">
        <v>589</v>
      </c>
      <c r="D230" s="839" t="s">
        <v>590</v>
      </c>
      <c r="E230" s="825" t="s">
        <v>2241</v>
      </c>
      <c r="F230" s="839" t="s">
        <v>2242</v>
      </c>
      <c r="G230" s="825" t="s">
        <v>2504</v>
      </c>
      <c r="H230" s="825" t="s">
        <v>2505</v>
      </c>
      <c r="I230" s="831">
        <v>447.94000244140625</v>
      </c>
      <c r="J230" s="831">
        <v>10</v>
      </c>
      <c r="K230" s="832">
        <v>4479.419921875</v>
      </c>
    </row>
    <row r="231" spans="1:11" ht="14.45" customHeight="1" x14ac:dyDescent="0.2">
      <c r="A231" s="821" t="s">
        <v>569</v>
      </c>
      <c r="B231" s="822" t="s">
        <v>570</v>
      </c>
      <c r="C231" s="825" t="s">
        <v>589</v>
      </c>
      <c r="D231" s="839" t="s">
        <v>590</v>
      </c>
      <c r="E231" s="825" t="s">
        <v>2241</v>
      </c>
      <c r="F231" s="839" t="s">
        <v>2242</v>
      </c>
      <c r="G231" s="825" t="s">
        <v>2506</v>
      </c>
      <c r="H231" s="825" t="s">
        <v>2507</v>
      </c>
      <c r="I231" s="831">
        <v>6.0500001907348633</v>
      </c>
      <c r="J231" s="831">
        <v>20</v>
      </c>
      <c r="K231" s="832">
        <v>121</v>
      </c>
    </row>
    <row r="232" spans="1:11" ht="14.45" customHeight="1" x14ac:dyDescent="0.2">
      <c r="A232" s="821" t="s">
        <v>569</v>
      </c>
      <c r="B232" s="822" t="s">
        <v>570</v>
      </c>
      <c r="C232" s="825" t="s">
        <v>589</v>
      </c>
      <c r="D232" s="839" t="s">
        <v>590</v>
      </c>
      <c r="E232" s="825" t="s">
        <v>2241</v>
      </c>
      <c r="F232" s="839" t="s">
        <v>2242</v>
      </c>
      <c r="G232" s="825" t="s">
        <v>2297</v>
      </c>
      <c r="H232" s="825" t="s">
        <v>2298</v>
      </c>
      <c r="I232" s="831">
        <v>0.82249999046325684</v>
      </c>
      <c r="J232" s="831">
        <v>1900</v>
      </c>
      <c r="K232" s="832">
        <v>1562</v>
      </c>
    </row>
    <row r="233" spans="1:11" ht="14.45" customHeight="1" x14ac:dyDescent="0.2">
      <c r="A233" s="821" t="s">
        <v>569</v>
      </c>
      <c r="B233" s="822" t="s">
        <v>570</v>
      </c>
      <c r="C233" s="825" t="s">
        <v>589</v>
      </c>
      <c r="D233" s="839" t="s">
        <v>590</v>
      </c>
      <c r="E233" s="825" t="s">
        <v>2241</v>
      </c>
      <c r="F233" s="839" t="s">
        <v>2242</v>
      </c>
      <c r="G233" s="825" t="s">
        <v>2301</v>
      </c>
      <c r="H233" s="825" t="s">
        <v>2302</v>
      </c>
      <c r="I233" s="831">
        <v>1.1299999952316284</v>
      </c>
      <c r="J233" s="831">
        <v>320</v>
      </c>
      <c r="K233" s="832">
        <v>361.60000610351563</v>
      </c>
    </row>
    <row r="234" spans="1:11" ht="14.45" customHeight="1" x14ac:dyDescent="0.2">
      <c r="A234" s="821" t="s">
        <v>569</v>
      </c>
      <c r="B234" s="822" t="s">
        <v>570</v>
      </c>
      <c r="C234" s="825" t="s">
        <v>589</v>
      </c>
      <c r="D234" s="839" t="s">
        <v>590</v>
      </c>
      <c r="E234" s="825" t="s">
        <v>2241</v>
      </c>
      <c r="F234" s="839" t="s">
        <v>2242</v>
      </c>
      <c r="G234" s="825" t="s">
        <v>2303</v>
      </c>
      <c r="H234" s="825" t="s">
        <v>2304</v>
      </c>
      <c r="I234" s="831">
        <v>0.57999998331069946</v>
      </c>
      <c r="J234" s="831">
        <v>800</v>
      </c>
      <c r="K234" s="832">
        <v>464</v>
      </c>
    </row>
    <row r="235" spans="1:11" ht="14.45" customHeight="1" x14ac:dyDescent="0.2">
      <c r="A235" s="821" t="s">
        <v>569</v>
      </c>
      <c r="B235" s="822" t="s">
        <v>570</v>
      </c>
      <c r="C235" s="825" t="s">
        <v>589</v>
      </c>
      <c r="D235" s="839" t="s">
        <v>590</v>
      </c>
      <c r="E235" s="825" t="s">
        <v>2241</v>
      </c>
      <c r="F235" s="839" t="s">
        <v>2242</v>
      </c>
      <c r="G235" s="825" t="s">
        <v>2305</v>
      </c>
      <c r="H235" s="825" t="s">
        <v>2306</v>
      </c>
      <c r="I235" s="831">
        <v>2.119999885559082</v>
      </c>
      <c r="J235" s="831">
        <v>100</v>
      </c>
      <c r="K235" s="832">
        <v>212</v>
      </c>
    </row>
    <row r="236" spans="1:11" ht="14.45" customHeight="1" x14ac:dyDescent="0.2">
      <c r="A236" s="821" t="s">
        <v>569</v>
      </c>
      <c r="B236" s="822" t="s">
        <v>570</v>
      </c>
      <c r="C236" s="825" t="s">
        <v>589</v>
      </c>
      <c r="D236" s="839" t="s">
        <v>590</v>
      </c>
      <c r="E236" s="825" t="s">
        <v>2241</v>
      </c>
      <c r="F236" s="839" t="s">
        <v>2242</v>
      </c>
      <c r="G236" s="825" t="s">
        <v>2307</v>
      </c>
      <c r="H236" s="825" t="s">
        <v>2308</v>
      </c>
      <c r="I236" s="831">
        <v>2.1400001049041748</v>
      </c>
      <c r="J236" s="831">
        <v>200</v>
      </c>
      <c r="K236" s="832">
        <v>428</v>
      </c>
    </row>
    <row r="237" spans="1:11" ht="14.45" customHeight="1" x14ac:dyDescent="0.2">
      <c r="A237" s="821" t="s">
        <v>569</v>
      </c>
      <c r="B237" s="822" t="s">
        <v>570</v>
      </c>
      <c r="C237" s="825" t="s">
        <v>589</v>
      </c>
      <c r="D237" s="839" t="s">
        <v>590</v>
      </c>
      <c r="E237" s="825" t="s">
        <v>2241</v>
      </c>
      <c r="F237" s="839" t="s">
        <v>2242</v>
      </c>
      <c r="G237" s="825" t="s">
        <v>2311</v>
      </c>
      <c r="H237" s="825" t="s">
        <v>2312</v>
      </c>
      <c r="I237" s="831">
        <v>5.570000171661377</v>
      </c>
      <c r="J237" s="831">
        <v>150</v>
      </c>
      <c r="K237" s="832">
        <v>835.5</v>
      </c>
    </row>
    <row r="238" spans="1:11" ht="14.45" customHeight="1" x14ac:dyDescent="0.2">
      <c r="A238" s="821" t="s">
        <v>569</v>
      </c>
      <c r="B238" s="822" t="s">
        <v>570</v>
      </c>
      <c r="C238" s="825" t="s">
        <v>589</v>
      </c>
      <c r="D238" s="839" t="s">
        <v>590</v>
      </c>
      <c r="E238" s="825" t="s">
        <v>2241</v>
      </c>
      <c r="F238" s="839" t="s">
        <v>2242</v>
      </c>
      <c r="G238" s="825" t="s">
        <v>2508</v>
      </c>
      <c r="H238" s="825" t="s">
        <v>2509</v>
      </c>
      <c r="I238" s="831">
        <v>6.9449999332427979</v>
      </c>
      <c r="J238" s="831">
        <v>480</v>
      </c>
      <c r="K238" s="832">
        <v>3333.5999755859375</v>
      </c>
    </row>
    <row r="239" spans="1:11" ht="14.45" customHeight="1" x14ac:dyDescent="0.2">
      <c r="A239" s="821" t="s">
        <v>569</v>
      </c>
      <c r="B239" s="822" t="s">
        <v>570</v>
      </c>
      <c r="C239" s="825" t="s">
        <v>589</v>
      </c>
      <c r="D239" s="839" t="s">
        <v>590</v>
      </c>
      <c r="E239" s="825" t="s">
        <v>2241</v>
      </c>
      <c r="F239" s="839" t="s">
        <v>2242</v>
      </c>
      <c r="G239" s="825" t="s">
        <v>2317</v>
      </c>
      <c r="H239" s="825" t="s">
        <v>2318</v>
      </c>
      <c r="I239" s="831">
        <v>1.2100000381469727</v>
      </c>
      <c r="J239" s="831">
        <v>150</v>
      </c>
      <c r="K239" s="832">
        <v>181.5</v>
      </c>
    </row>
    <row r="240" spans="1:11" ht="14.45" customHeight="1" x14ac:dyDescent="0.2">
      <c r="A240" s="821" t="s">
        <v>569</v>
      </c>
      <c r="B240" s="822" t="s">
        <v>570</v>
      </c>
      <c r="C240" s="825" t="s">
        <v>589</v>
      </c>
      <c r="D240" s="839" t="s">
        <v>590</v>
      </c>
      <c r="E240" s="825" t="s">
        <v>2241</v>
      </c>
      <c r="F240" s="839" t="s">
        <v>2242</v>
      </c>
      <c r="G240" s="825" t="s">
        <v>2321</v>
      </c>
      <c r="H240" s="825" t="s">
        <v>2322</v>
      </c>
      <c r="I240" s="831">
        <v>0.4699999988079071</v>
      </c>
      <c r="J240" s="831">
        <v>600</v>
      </c>
      <c r="K240" s="832">
        <v>282</v>
      </c>
    </row>
    <row r="241" spans="1:11" ht="14.45" customHeight="1" x14ac:dyDescent="0.2">
      <c r="A241" s="821" t="s">
        <v>569</v>
      </c>
      <c r="B241" s="822" t="s">
        <v>570</v>
      </c>
      <c r="C241" s="825" t="s">
        <v>589</v>
      </c>
      <c r="D241" s="839" t="s">
        <v>590</v>
      </c>
      <c r="E241" s="825" t="s">
        <v>2241</v>
      </c>
      <c r="F241" s="839" t="s">
        <v>2242</v>
      </c>
      <c r="G241" s="825" t="s">
        <v>2323</v>
      </c>
      <c r="H241" s="825" t="s">
        <v>2324</v>
      </c>
      <c r="I241" s="831">
        <v>0.55500000715255737</v>
      </c>
      <c r="J241" s="831">
        <v>600</v>
      </c>
      <c r="K241" s="832">
        <v>334.5</v>
      </c>
    </row>
    <row r="242" spans="1:11" ht="14.45" customHeight="1" x14ac:dyDescent="0.2">
      <c r="A242" s="821" t="s">
        <v>569</v>
      </c>
      <c r="B242" s="822" t="s">
        <v>570</v>
      </c>
      <c r="C242" s="825" t="s">
        <v>589</v>
      </c>
      <c r="D242" s="839" t="s">
        <v>590</v>
      </c>
      <c r="E242" s="825" t="s">
        <v>2241</v>
      </c>
      <c r="F242" s="839" t="s">
        <v>2242</v>
      </c>
      <c r="G242" s="825" t="s">
        <v>2325</v>
      </c>
      <c r="H242" s="825" t="s">
        <v>2326</v>
      </c>
      <c r="I242" s="831">
        <v>23.719999313354492</v>
      </c>
      <c r="J242" s="831">
        <v>20</v>
      </c>
      <c r="K242" s="832">
        <v>474.39999389648438</v>
      </c>
    </row>
    <row r="243" spans="1:11" ht="14.45" customHeight="1" x14ac:dyDescent="0.2">
      <c r="A243" s="821" t="s">
        <v>569</v>
      </c>
      <c r="B243" s="822" t="s">
        <v>570</v>
      </c>
      <c r="C243" s="825" t="s">
        <v>589</v>
      </c>
      <c r="D243" s="839" t="s">
        <v>590</v>
      </c>
      <c r="E243" s="825" t="s">
        <v>2241</v>
      </c>
      <c r="F243" s="839" t="s">
        <v>2242</v>
      </c>
      <c r="G243" s="825" t="s">
        <v>2510</v>
      </c>
      <c r="H243" s="825" t="s">
        <v>2511</v>
      </c>
      <c r="I243" s="831">
        <v>5.3766667048136396</v>
      </c>
      <c r="J243" s="831">
        <v>90</v>
      </c>
      <c r="K243" s="832">
        <v>483.89999389648438</v>
      </c>
    </row>
    <row r="244" spans="1:11" ht="14.45" customHeight="1" x14ac:dyDescent="0.2">
      <c r="A244" s="821" t="s">
        <v>569</v>
      </c>
      <c r="B244" s="822" t="s">
        <v>570</v>
      </c>
      <c r="C244" s="825" t="s">
        <v>589</v>
      </c>
      <c r="D244" s="839" t="s">
        <v>590</v>
      </c>
      <c r="E244" s="825" t="s">
        <v>2241</v>
      </c>
      <c r="F244" s="839" t="s">
        <v>2242</v>
      </c>
      <c r="G244" s="825" t="s">
        <v>2328</v>
      </c>
      <c r="H244" s="825" t="s">
        <v>2329</v>
      </c>
      <c r="I244" s="831">
        <v>2.7833333810170493</v>
      </c>
      <c r="J244" s="831">
        <v>300</v>
      </c>
      <c r="K244" s="832">
        <v>835</v>
      </c>
    </row>
    <row r="245" spans="1:11" ht="14.45" customHeight="1" x14ac:dyDescent="0.2">
      <c r="A245" s="821" t="s">
        <v>569</v>
      </c>
      <c r="B245" s="822" t="s">
        <v>570</v>
      </c>
      <c r="C245" s="825" t="s">
        <v>589</v>
      </c>
      <c r="D245" s="839" t="s">
        <v>590</v>
      </c>
      <c r="E245" s="825" t="s">
        <v>2241</v>
      </c>
      <c r="F245" s="839" t="s">
        <v>2242</v>
      </c>
      <c r="G245" s="825" t="s">
        <v>2434</v>
      </c>
      <c r="H245" s="825" t="s">
        <v>2435</v>
      </c>
      <c r="I245" s="831">
        <v>3.0999999046325684</v>
      </c>
      <c r="J245" s="831">
        <v>100</v>
      </c>
      <c r="K245" s="832">
        <v>310</v>
      </c>
    </row>
    <row r="246" spans="1:11" ht="14.45" customHeight="1" x14ac:dyDescent="0.2">
      <c r="A246" s="821" t="s">
        <v>569</v>
      </c>
      <c r="B246" s="822" t="s">
        <v>570</v>
      </c>
      <c r="C246" s="825" t="s">
        <v>589</v>
      </c>
      <c r="D246" s="839" t="s">
        <v>590</v>
      </c>
      <c r="E246" s="825" t="s">
        <v>2241</v>
      </c>
      <c r="F246" s="839" t="s">
        <v>2242</v>
      </c>
      <c r="G246" s="825" t="s">
        <v>2330</v>
      </c>
      <c r="H246" s="825" t="s">
        <v>2331</v>
      </c>
      <c r="I246" s="831">
        <v>2.0324999690055847</v>
      </c>
      <c r="J246" s="831">
        <v>550</v>
      </c>
      <c r="K246" s="832">
        <v>1121</v>
      </c>
    </row>
    <row r="247" spans="1:11" ht="14.45" customHeight="1" x14ac:dyDescent="0.2">
      <c r="A247" s="821" t="s">
        <v>569</v>
      </c>
      <c r="B247" s="822" t="s">
        <v>570</v>
      </c>
      <c r="C247" s="825" t="s">
        <v>589</v>
      </c>
      <c r="D247" s="839" t="s">
        <v>590</v>
      </c>
      <c r="E247" s="825" t="s">
        <v>2241</v>
      </c>
      <c r="F247" s="839" t="s">
        <v>2242</v>
      </c>
      <c r="G247" s="825" t="s">
        <v>2334</v>
      </c>
      <c r="H247" s="825" t="s">
        <v>2335</v>
      </c>
      <c r="I247" s="831">
        <v>2.7800000905990601</v>
      </c>
      <c r="J247" s="831">
        <v>100</v>
      </c>
      <c r="K247" s="832">
        <v>278</v>
      </c>
    </row>
    <row r="248" spans="1:11" ht="14.45" customHeight="1" x14ac:dyDescent="0.2">
      <c r="A248" s="821" t="s">
        <v>569</v>
      </c>
      <c r="B248" s="822" t="s">
        <v>570</v>
      </c>
      <c r="C248" s="825" t="s">
        <v>589</v>
      </c>
      <c r="D248" s="839" t="s">
        <v>590</v>
      </c>
      <c r="E248" s="825" t="s">
        <v>2340</v>
      </c>
      <c r="F248" s="839" t="s">
        <v>2341</v>
      </c>
      <c r="G248" s="825" t="s">
        <v>2342</v>
      </c>
      <c r="H248" s="825" t="s">
        <v>2343</v>
      </c>
      <c r="I248" s="831">
        <v>10.159999847412109</v>
      </c>
      <c r="J248" s="831">
        <v>200</v>
      </c>
      <c r="K248" s="832">
        <v>2032</v>
      </c>
    </row>
    <row r="249" spans="1:11" ht="14.45" customHeight="1" x14ac:dyDescent="0.2">
      <c r="A249" s="821" t="s">
        <v>569</v>
      </c>
      <c r="B249" s="822" t="s">
        <v>570</v>
      </c>
      <c r="C249" s="825" t="s">
        <v>589</v>
      </c>
      <c r="D249" s="839" t="s">
        <v>590</v>
      </c>
      <c r="E249" s="825" t="s">
        <v>2340</v>
      </c>
      <c r="F249" s="839" t="s">
        <v>2341</v>
      </c>
      <c r="G249" s="825" t="s">
        <v>2512</v>
      </c>
      <c r="H249" s="825" t="s">
        <v>2513</v>
      </c>
      <c r="I249" s="831">
        <v>36.299999237060547</v>
      </c>
      <c r="J249" s="831">
        <v>180</v>
      </c>
      <c r="K249" s="832">
        <v>6534</v>
      </c>
    </row>
    <row r="250" spans="1:11" ht="14.45" customHeight="1" x14ac:dyDescent="0.2">
      <c r="A250" s="821" t="s">
        <v>569</v>
      </c>
      <c r="B250" s="822" t="s">
        <v>570</v>
      </c>
      <c r="C250" s="825" t="s">
        <v>589</v>
      </c>
      <c r="D250" s="839" t="s">
        <v>590</v>
      </c>
      <c r="E250" s="825" t="s">
        <v>2340</v>
      </c>
      <c r="F250" s="839" t="s">
        <v>2341</v>
      </c>
      <c r="G250" s="825" t="s">
        <v>2344</v>
      </c>
      <c r="H250" s="825" t="s">
        <v>2345</v>
      </c>
      <c r="I250" s="831">
        <v>7.7399997711181641</v>
      </c>
      <c r="J250" s="831">
        <v>200</v>
      </c>
      <c r="K250" s="832">
        <v>1548</v>
      </c>
    </row>
    <row r="251" spans="1:11" ht="14.45" customHeight="1" x14ac:dyDescent="0.2">
      <c r="A251" s="821" t="s">
        <v>569</v>
      </c>
      <c r="B251" s="822" t="s">
        <v>570</v>
      </c>
      <c r="C251" s="825" t="s">
        <v>589</v>
      </c>
      <c r="D251" s="839" t="s">
        <v>590</v>
      </c>
      <c r="E251" s="825" t="s">
        <v>2346</v>
      </c>
      <c r="F251" s="839" t="s">
        <v>2347</v>
      </c>
      <c r="G251" s="825" t="s">
        <v>2348</v>
      </c>
      <c r="H251" s="825" t="s">
        <v>2349</v>
      </c>
      <c r="I251" s="831">
        <v>0.47999998927116394</v>
      </c>
      <c r="J251" s="831">
        <v>300</v>
      </c>
      <c r="K251" s="832">
        <v>144</v>
      </c>
    </row>
    <row r="252" spans="1:11" ht="14.45" customHeight="1" x14ac:dyDescent="0.2">
      <c r="A252" s="821" t="s">
        <v>569</v>
      </c>
      <c r="B252" s="822" t="s">
        <v>570</v>
      </c>
      <c r="C252" s="825" t="s">
        <v>589</v>
      </c>
      <c r="D252" s="839" t="s">
        <v>590</v>
      </c>
      <c r="E252" s="825" t="s">
        <v>2346</v>
      </c>
      <c r="F252" s="839" t="s">
        <v>2347</v>
      </c>
      <c r="G252" s="825" t="s">
        <v>2354</v>
      </c>
      <c r="H252" s="825" t="s">
        <v>2355</v>
      </c>
      <c r="I252" s="831">
        <v>0.36500000953674316</v>
      </c>
      <c r="J252" s="831">
        <v>400</v>
      </c>
      <c r="K252" s="832">
        <v>146</v>
      </c>
    </row>
    <row r="253" spans="1:11" ht="14.45" customHeight="1" x14ac:dyDescent="0.2">
      <c r="A253" s="821" t="s">
        <v>569</v>
      </c>
      <c r="B253" s="822" t="s">
        <v>570</v>
      </c>
      <c r="C253" s="825" t="s">
        <v>589</v>
      </c>
      <c r="D253" s="839" t="s">
        <v>590</v>
      </c>
      <c r="E253" s="825" t="s">
        <v>2346</v>
      </c>
      <c r="F253" s="839" t="s">
        <v>2347</v>
      </c>
      <c r="G253" s="825" t="s">
        <v>2356</v>
      </c>
      <c r="H253" s="825" t="s">
        <v>2357</v>
      </c>
      <c r="I253" s="831">
        <v>0.54000002145767212</v>
      </c>
      <c r="J253" s="831">
        <v>1800</v>
      </c>
      <c r="K253" s="832">
        <v>972</v>
      </c>
    </row>
    <row r="254" spans="1:11" ht="14.45" customHeight="1" x14ac:dyDescent="0.2">
      <c r="A254" s="821" t="s">
        <v>569</v>
      </c>
      <c r="B254" s="822" t="s">
        <v>570</v>
      </c>
      <c r="C254" s="825" t="s">
        <v>589</v>
      </c>
      <c r="D254" s="839" t="s">
        <v>590</v>
      </c>
      <c r="E254" s="825" t="s">
        <v>2346</v>
      </c>
      <c r="F254" s="839" t="s">
        <v>2347</v>
      </c>
      <c r="G254" s="825" t="s">
        <v>2514</v>
      </c>
      <c r="H254" s="825" t="s">
        <v>2515</v>
      </c>
      <c r="I254" s="831">
        <v>0.68000000715255737</v>
      </c>
      <c r="J254" s="831">
        <v>100</v>
      </c>
      <c r="K254" s="832">
        <v>67.709999084472656</v>
      </c>
    </row>
    <row r="255" spans="1:11" ht="14.45" customHeight="1" x14ac:dyDescent="0.2">
      <c r="A255" s="821" t="s">
        <v>569</v>
      </c>
      <c r="B255" s="822" t="s">
        <v>570</v>
      </c>
      <c r="C255" s="825" t="s">
        <v>589</v>
      </c>
      <c r="D255" s="839" t="s">
        <v>590</v>
      </c>
      <c r="E255" s="825" t="s">
        <v>2346</v>
      </c>
      <c r="F255" s="839" t="s">
        <v>2347</v>
      </c>
      <c r="G255" s="825" t="s">
        <v>2358</v>
      </c>
      <c r="H255" s="825" t="s">
        <v>2359</v>
      </c>
      <c r="I255" s="831">
        <v>1.7999999523162842</v>
      </c>
      <c r="J255" s="831">
        <v>200</v>
      </c>
      <c r="K255" s="832">
        <v>360</v>
      </c>
    </row>
    <row r="256" spans="1:11" ht="14.45" customHeight="1" x14ac:dyDescent="0.2">
      <c r="A256" s="821" t="s">
        <v>569</v>
      </c>
      <c r="B256" s="822" t="s">
        <v>570</v>
      </c>
      <c r="C256" s="825" t="s">
        <v>589</v>
      </c>
      <c r="D256" s="839" t="s">
        <v>590</v>
      </c>
      <c r="E256" s="825" t="s">
        <v>2362</v>
      </c>
      <c r="F256" s="839" t="s">
        <v>2363</v>
      </c>
      <c r="G256" s="825" t="s">
        <v>2364</v>
      </c>
      <c r="H256" s="825" t="s">
        <v>2365</v>
      </c>
      <c r="I256" s="831">
        <v>2.880000114440918</v>
      </c>
      <c r="J256" s="831">
        <v>1000</v>
      </c>
      <c r="K256" s="832">
        <v>2880</v>
      </c>
    </row>
    <row r="257" spans="1:11" ht="14.45" customHeight="1" x14ac:dyDescent="0.2">
      <c r="A257" s="821" t="s">
        <v>569</v>
      </c>
      <c r="B257" s="822" t="s">
        <v>570</v>
      </c>
      <c r="C257" s="825" t="s">
        <v>589</v>
      </c>
      <c r="D257" s="839" t="s">
        <v>590</v>
      </c>
      <c r="E257" s="825" t="s">
        <v>2362</v>
      </c>
      <c r="F257" s="839" t="s">
        <v>2363</v>
      </c>
      <c r="G257" s="825" t="s">
        <v>2366</v>
      </c>
      <c r="H257" s="825" t="s">
        <v>2367</v>
      </c>
      <c r="I257" s="831">
        <v>2.8900001049041748</v>
      </c>
      <c r="J257" s="831">
        <v>4000</v>
      </c>
      <c r="K257" s="832">
        <v>11560</v>
      </c>
    </row>
    <row r="258" spans="1:11" ht="14.45" customHeight="1" x14ac:dyDescent="0.2">
      <c r="A258" s="821" t="s">
        <v>569</v>
      </c>
      <c r="B258" s="822" t="s">
        <v>570</v>
      </c>
      <c r="C258" s="825" t="s">
        <v>589</v>
      </c>
      <c r="D258" s="839" t="s">
        <v>590</v>
      </c>
      <c r="E258" s="825" t="s">
        <v>2362</v>
      </c>
      <c r="F258" s="839" t="s">
        <v>2363</v>
      </c>
      <c r="G258" s="825" t="s">
        <v>2516</v>
      </c>
      <c r="H258" s="825" t="s">
        <v>2517</v>
      </c>
      <c r="I258" s="831">
        <v>2.8900001049041748</v>
      </c>
      <c r="J258" s="831">
        <v>1000</v>
      </c>
      <c r="K258" s="832">
        <v>2890</v>
      </c>
    </row>
    <row r="259" spans="1:11" ht="14.45" customHeight="1" x14ac:dyDescent="0.2">
      <c r="A259" s="821" t="s">
        <v>569</v>
      </c>
      <c r="B259" s="822" t="s">
        <v>570</v>
      </c>
      <c r="C259" s="825" t="s">
        <v>589</v>
      </c>
      <c r="D259" s="839" t="s">
        <v>590</v>
      </c>
      <c r="E259" s="825" t="s">
        <v>2362</v>
      </c>
      <c r="F259" s="839" t="s">
        <v>2363</v>
      </c>
      <c r="G259" s="825" t="s">
        <v>2518</v>
      </c>
      <c r="H259" s="825" t="s">
        <v>2519</v>
      </c>
      <c r="I259" s="831">
        <v>3.3900001049041748</v>
      </c>
      <c r="J259" s="831">
        <v>600</v>
      </c>
      <c r="K259" s="832">
        <v>2034</v>
      </c>
    </row>
    <row r="260" spans="1:11" ht="14.45" customHeight="1" x14ac:dyDescent="0.2">
      <c r="A260" s="821" t="s">
        <v>569</v>
      </c>
      <c r="B260" s="822" t="s">
        <v>570</v>
      </c>
      <c r="C260" s="825" t="s">
        <v>589</v>
      </c>
      <c r="D260" s="839" t="s">
        <v>590</v>
      </c>
      <c r="E260" s="825" t="s">
        <v>2362</v>
      </c>
      <c r="F260" s="839" t="s">
        <v>2363</v>
      </c>
      <c r="G260" s="825" t="s">
        <v>2446</v>
      </c>
      <c r="H260" s="825" t="s">
        <v>2447</v>
      </c>
      <c r="I260" s="831">
        <v>3.3900001049041748</v>
      </c>
      <c r="J260" s="831">
        <v>400</v>
      </c>
      <c r="K260" s="832">
        <v>1356</v>
      </c>
    </row>
    <row r="261" spans="1:11" ht="14.45" customHeight="1" x14ac:dyDescent="0.2">
      <c r="A261" s="821" t="s">
        <v>569</v>
      </c>
      <c r="B261" s="822" t="s">
        <v>570</v>
      </c>
      <c r="C261" s="825" t="s">
        <v>589</v>
      </c>
      <c r="D261" s="839" t="s">
        <v>590</v>
      </c>
      <c r="E261" s="825" t="s">
        <v>2362</v>
      </c>
      <c r="F261" s="839" t="s">
        <v>2363</v>
      </c>
      <c r="G261" s="825" t="s">
        <v>2370</v>
      </c>
      <c r="H261" s="825" t="s">
        <v>2371</v>
      </c>
      <c r="I261" s="831">
        <v>3.5699999332427979</v>
      </c>
      <c r="J261" s="831">
        <v>800</v>
      </c>
      <c r="K261" s="832">
        <v>2636</v>
      </c>
    </row>
    <row r="262" spans="1:11" ht="14.45" customHeight="1" x14ac:dyDescent="0.2">
      <c r="A262" s="821" t="s">
        <v>569</v>
      </c>
      <c r="B262" s="822" t="s">
        <v>570</v>
      </c>
      <c r="C262" s="825" t="s">
        <v>589</v>
      </c>
      <c r="D262" s="839" t="s">
        <v>590</v>
      </c>
      <c r="E262" s="825" t="s">
        <v>2362</v>
      </c>
      <c r="F262" s="839" t="s">
        <v>2363</v>
      </c>
      <c r="G262" s="825" t="s">
        <v>2372</v>
      </c>
      <c r="H262" s="825" t="s">
        <v>2373</v>
      </c>
      <c r="I262" s="831">
        <v>3.7300000190734863</v>
      </c>
      <c r="J262" s="831">
        <v>3000</v>
      </c>
      <c r="K262" s="832">
        <v>11190</v>
      </c>
    </row>
    <row r="263" spans="1:11" ht="14.45" customHeight="1" x14ac:dyDescent="0.2">
      <c r="A263" s="821" t="s">
        <v>569</v>
      </c>
      <c r="B263" s="822" t="s">
        <v>570</v>
      </c>
      <c r="C263" s="825" t="s">
        <v>589</v>
      </c>
      <c r="D263" s="839" t="s">
        <v>590</v>
      </c>
      <c r="E263" s="825" t="s">
        <v>2362</v>
      </c>
      <c r="F263" s="839" t="s">
        <v>2363</v>
      </c>
      <c r="G263" s="825" t="s">
        <v>2520</v>
      </c>
      <c r="H263" s="825" t="s">
        <v>2521</v>
      </c>
      <c r="I263" s="831">
        <v>4.130000114440918</v>
      </c>
      <c r="J263" s="831">
        <v>400</v>
      </c>
      <c r="K263" s="832">
        <v>1650.5</v>
      </c>
    </row>
    <row r="264" spans="1:11" ht="14.45" customHeight="1" x14ac:dyDescent="0.2">
      <c r="A264" s="821" t="s">
        <v>569</v>
      </c>
      <c r="B264" s="822" t="s">
        <v>570</v>
      </c>
      <c r="C264" s="825" t="s">
        <v>589</v>
      </c>
      <c r="D264" s="839" t="s">
        <v>590</v>
      </c>
      <c r="E264" s="825" t="s">
        <v>2362</v>
      </c>
      <c r="F264" s="839" t="s">
        <v>2363</v>
      </c>
      <c r="G264" s="825" t="s">
        <v>2448</v>
      </c>
      <c r="H264" s="825" t="s">
        <v>2449</v>
      </c>
      <c r="I264" s="831">
        <v>3.869999885559082</v>
      </c>
      <c r="J264" s="831">
        <v>1000</v>
      </c>
      <c r="K264" s="832">
        <v>3870</v>
      </c>
    </row>
    <row r="265" spans="1:11" ht="14.45" customHeight="1" x14ac:dyDescent="0.2">
      <c r="A265" s="821" t="s">
        <v>569</v>
      </c>
      <c r="B265" s="822" t="s">
        <v>570</v>
      </c>
      <c r="C265" s="825" t="s">
        <v>589</v>
      </c>
      <c r="D265" s="839" t="s">
        <v>590</v>
      </c>
      <c r="E265" s="825" t="s">
        <v>2362</v>
      </c>
      <c r="F265" s="839" t="s">
        <v>2363</v>
      </c>
      <c r="G265" s="825" t="s">
        <v>2522</v>
      </c>
      <c r="H265" s="825" t="s">
        <v>2523</v>
      </c>
      <c r="I265" s="831">
        <v>3.0099999904632568</v>
      </c>
      <c r="J265" s="831">
        <v>2000</v>
      </c>
      <c r="K265" s="832">
        <v>6029.5</v>
      </c>
    </row>
    <row r="266" spans="1:11" ht="14.45" customHeight="1" x14ac:dyDescent="0.2">
      <c r="A266" s="821" t="s">
        <v>569</v>
      </c>
      <c r="B266" s="822" t="s">
        <v>570</v>
      </c>
      <c r="C266" s="825" t="s">
        <v>589</v>
      </c>
      <c r="D266" s="839" t="s">
        <v>590</v>
      </c>
      <c r="E266" s="825" t="s">
        <v>2362</v>
      </c>
      <c r="F266" s="839" t="s">
        <v>2363</v>
      </c>
      <c r="G266" s="825" t="s">
        <v>2454</v>
      </c>
      <c r="H266" s="825" t="s">
        <v>2455</v>
      </c>
      <c r="I266" s="831">
        <v>3.0299999713897705</v>
      </c>
      <c r="J266" s="831">
        <v>180</v>
      </c>
      <c r="K266" s="832">
        <v>545.4000244140625</v>
      </c>
    </row>
    <row r="267" spans="1:11" ht="14.45" customHeight="1" x14ac:dyDescent="0.2">
      <c r="A267" s="821" t="s">
        <v>569</v>
      </c>
      <c r="B267" s="822" t="s">
        <v>570</v>
      </c>
      <c r="C267" s="825" t="s">
        <v>589</v>
      </c>
      <c r="D267" s="839" t="s">
        <v>590</v>
      </c>
      <c r="E267" s="825" t="s">
        <v>2362</v>
      </c>
      <c r="F267" s="839" t="s">
        <v>2363</v>
      </c>
      <c r="G267" s="825" t="s">
        <v>2456</v>
      </c>
      <c r="H267" s="825" t="s">
        <v>2457</v>
      </c>
      <c r="I267" s="831">
        <v>4.679999828338623</v>
      </c>
      <c r="J267" s="831">
        <v>1000</v>
      </c>
      <c r="K267" s="832">
        <v>4680</v>
      </c>
    </row>
    <row r="268" spans="1:11" ht="14.45" customHeight="1" x14ac:dyDescent="0.2">
      <c r="A268" s="821" t="s">
        <v>569</v>
      </c>
      <c r="B268" s="822" t="s">
        <v>570</v>
      </c>
      <c r="C268" s="825" t="s">
        <v>589</v>
      </c>
      <c r="D268" s="839" t="s">
        <v>590</v>
      </c>
      <c r="E268" s="825" t="s">
        <v>2362</v>
      </c>
      <c r="F268" s="839" t="s">
        <v>2363</v>
      </c>
      <c r="G268" s="825" t="s">
        <v>2374</v>
      </c>
      <c r="H268" s="825" t="s">
        <v>2375</v>
      </c>
      <c r="I268" s="831">
        <v>3.630000114440918</v>
      </c>
      <c r="J268" s="831">
        <v>2000</v>
      </c>
      <c r="K268" s="832">
        <v>7260</v>
      </c>
    </row>
    <row r="269" spans="1:11" ht="14.45" customHeight="1" x14ac:dyDescent="0.2">
      <c r="A269" s="821" t="s">
        <v>569</v>
      </c>
      <c r="B269" s="822" t="s">
        <v>570</v>
      </c>
      <c r="C269" s="825" t="s">
        <v>589</v>
      </c>
      <c r="D269" s="839" t="s">
        <v>590</v>
      </c>
      <c r="E269" s="825" t="s">
        <v>2376</v>
      </c>
      <c r="F269" s="839" t="s">
        <v>2377</v>
      </c>
      <c r="G269" s="825" t="s">
        <v>2524</v>
      </c>
      <c r="H269" s="825" t="s">
        <v>2525</v>
      </c>
      <c r="I269" s="831">
        <v>442.3900146484375</v>
      </c>
      <c r="J269" s="831">
        <v>40</v>
      </c>
      <c r="K269" s="832">
        <v>17695.51953125</v>
      </c>
    </row>
    <row r="270" spans="1:11" ht="14.45" customHeight="1" x14ac:dyDescent="0.2">
      <c r="A270" s="821" t="s">
        <v>569</v>
      </c>
      <c r="B270" s="822" t="s">
        <v>570</v>
      </c>
      <c r="C270" s="825" t="s">
        <v>589</v>
      </c>
      <c r="D270" s="839" t="s">
        <v>590</v>
      </c>
      <c r="E270" s="825" t="s">
        <v>2380</v>
      </c>
      <c r="F270" s="839" t="s">
        <v>2381</v>
      </c>
      <c r="G270" s="825" t="s">
        <v>2526</v>
      </c>
      <c r="H270" s="825" t="s">
        <v>2527</v>
      </c>
      <c r="I270" s="831">
        <v>13.189999580383301</v>
      </c>
      <c r="J270" s="831">
        <v>30</v>
      </c>
      <c r="K270" s="832">
        <v>395.70001220703125</v>
      </c>
    </row>
    <row r="271" spans="1:11" ht="14.45" customHeight="1" x14ac:dyDescent="0.2">
      <c r="A271" s="821" t="s">
        <v>569</v>
      </c>
      <c r="B271" s="822" t="s">
        <v>570</v>
      </c>
      <c r="C271" s="825" t="s">
        <v>592</v>
      </c>
      <c r="D271" s="839" t="s">
        <v>593</v>
      </c>
      <c r="E271" s="825" t="s">
        <v>2528</v>
      </c>
      <c r="F271" s="839" t="s">
        <v>2529</v>
      </c>
      <c r="G271" s="825" t="s">
        <v>2530</v>
      </c>
      <c r="H271" s="825" t="s">
        <v>2531</v>
      </c>
      <c r="I271" s="831">
        <v>18411.5</v>
      </c>
      <c r="J271" s="831">
        <v>1</v>
      </c>
      <c r="K271" s="832">
        <v>18411.5</v>
      </c>
    </row>
    <row r="272" spans="1:11" ht="14.45" customHeight="1" x14ac:dyDescent="0.2">
      <c r="A272" s="821" t="s">
        <v>569</v>
      </c>
      <c r="B272" s="822" t="s">
        <v>570</v>
      </c>
      <c r="C272" s="825" t="s">
        <v>592</v>
      </c>
      <c r="D272" s="839" t="s">
        <v>593</v>
      </c>
      <c r="E272" s="825" t="s">
        <v>2528</v>
      </c>
      <c r="F272" s="839" t="s">
        <v>2529</v>
      </c>
      <c r="G272" s="825" t="s">
        <v>2532</v>
      </c>
      <c r="H272" s="825" t="s">
        <v>2533</v>
      </c>
      <c r="I272" s="831">
        <v>15168.5</v>
      </c>
      <c r="J272" s="831">
        <v>1</v>
      </c>
      <c r="K272" s="832">
        <v>15168.5</v>
      </c>
    </row>
    <row r="273" spans="1:11" ht="14.45" customHeight="1" x14ac:dyDescent="0.2">
      <c r="A273" s="821" t="s">
        <v>569</v>
      </c>
      <c r="B273" s="822" t="s">
        <v>570</v>
      </c>
      <c r="C273" s="825" t="s">
        <v>592</v>
      </c>
      <c r="D273" s="839" t="s">
        <v>593</v>
      </c>
      <c r="E273" s="825" t="s">
        <v>2528</v>
      </c>
      <c r="F273" s="839" t="s">
        <v>2529</v>
      </c>
      <c r="G273" s="825" t="s">
        <v>2534</v>
      </c>
      <c r="H273" s="825" t="s">
        <v>2535</v>
      </c>
      <c r="I273" s="831">
        <v>15673.7998046875</v>
      </c>
      <c r="J273" s="831">
        <v>1</v>
      </c>
      <c r="K273" s="832">
        <v>15673.7998046875</v>
      </c>
    </row>
    <row r="274" spans="1:11" ht="14.45" customHeight="1" x14ac:dyDescent="0.2">
      <c r="A274" s="821" t="s">
        <v>569</v>
      </c>
      <c r="B274" s="822" t="s">
        <v>570</v>
      </c>
      <c r="C274" s="825" t="s">
        <v>592</v>
      </c>
      <c r="D274" s="839" t="s">
        <v>593</v>
      </c>
      <c r="E274" s="825" t="s">
        <v>2528</v>
      </c>
      <c r="F274" s="839" t="s">
        <v>2529</v>
      </c>
      <c r="G274" s="825" t="s">
        <v>2536</v>
      </c>
      <c r="H274" s="825" t="s">
        <v>2537</v>
      </c>
      <c r="I274" s="831">
        <v>15673.7998046875</v>
      </c>
      <c r="J274" s="831">
        <v>1</v>
      </c>
      <c r="K274" s="832">
        <v>15673.7998046875</v>
      </c>
    </row>
    <row r="275" spans="1:11" ht="14.45" customHeight="1" x14ac:dyDescent="0.2">
      <c r="A275" s="821" t="s">
        <v>569</v>
      </c>
      <c r="B275" s="822" t="s">
        <v>570</v>
      </c>
      <c r="C275" s="825" t="s">
        <v>592</v>
      </c>
      <c r="D275" s="839" t="s">
        <v>593</v>
      </c>
      <c r="E275" s="825" t="s">
        <v>2528</v>
      </c>
      <c r="F275" s="839" t="s">
        <v>2529</v>
      </c>
      <c r="G275" s="825" t="s">
        <v>2538</v>
      </c>
      <c r="H275" s="825" t="s">
        <v>2539</v>
      </c>
      <c r="I275" s="831">
        <v>8864.919921875</v>
      </c>
      <c r="J275" s="831">
        <v>1</v>
      </c>
      <c r="K275" s="832">
        <v>8864.919921875</v>
      </c>
    </row>
    <row r="276" spans="1:11" ht="14.45" customHeight="1" x14ac:dyDescent="0.2">
      <c r="A276" s="821" t="s">
        <v>569</v>
      </c>
      <c r="B276" s="822" t="s">
        <v>570</v>
      </c>
      <c r="C276" s="825" t="s">
        <v>592</v>
      </c>
      <c r="D276" s="839" t="s">
        <v>593</v>
      </c>
      <c r="E276" s="825" t="s">
        <v>2528</v>
      </c>
      <c r="F276" s="839" t="s">
        <v>2529</v>
      </c>
      <c r="G276" s="825" t="s">
        <v>2540</v>
      </c>
      <c r="H276" s="825" t="s">
        <v>2541</v>
      </c>
      <c r="I276" s="831">
        <v>2083.18994140625</v>
      </c>
      <c r="J276" s="831">
        <v>1</v>
      </c>
      <c r="K276" s="832">
        <v>2083.18994140625</v>
      </c>
    </row>
    <row r="277" spans="1:11" ht="14.45" customHeight="1" x14ac:dyDescent="0.2">
      <c r="A277" s="821" t="s">
        <v>569</v>
      </c>
      <c r="B277" s="822" t="s">
        <v>570</v>
      </c>
      <c r="C277" s="825" t="s">
        <v>592</v>
      </c>
      <c r="D277" s="839" t="s">
        <v>593</v>
      </c>
      <c r="E277" s="825" t="s">
        <v>2528</v>
      </c>
      <c r="F277" s="839" t="s">
        <v>2529</v>
      </c>
      <c r="G277" s="825" t="s">
        <v>2542</v>
      </c>
      <c r="H277" s="825" t="s">
        <v>2543</v>
      </c>
      <c r="I277" s="831">
        <v>11273.9697265625</v>
      </c>
      <c r="J277" s="831">
        <v>1</v>
      </c>
      <c r="K277" s="832">
        <v>11273.9697265625</v>
      </c>
    </row>
    <row r="278" spans="1:11" ht="14.45" customHeight="1" x14ac:dyDescent="0.2">
      <c r="A278" s="821" t="s">
        <v>569</v>
      </c>
      <c r="B278" s="822" t="s">
        <v>570</v>
      </c>
      <c r="C278" s="825" t="s">
        <v>592</v>
      </c>
      <c r="D278" s="839" t="s">
        <v>593</v>
      </c>
      <c r="E278" s="825" t="s">
        <v>2528</v>
      </c>
      <c r="F278" s="839" t="s">
        <v>2529</v>
      </c>
      <c r="G278" s="825" t="s">
        <v>2544</v>
      </c>
      <c r="H278" s="825" t="s">
        <v>2545</v>
      </c>
      <c r="I278" s="831">
        <v>26406.8203125</v>
      </c>
      <c r="J278" s="831">
        <v>1</v>
      </c>
      <c r="K278" s="832">
        <v>26406.8203125</v>
      </c>
    </row>
    <row r="279" spans="1:11" ht="14.45" customHeight="1" x14ac:dyDescent="0.2">
      <c r="A279" s="821" t="s">
        <v>569</v>
      </c>
      <c r="B279" s="822" t="s">
        <v>570</v>
      </c>
      <c r="C279" s="825" t="s">
        <v>592</v>
      </c>
      <c r="D279" s="839" t="s">
        <v>593</v>
      </c>
      <c r="E279" s="825" t="s">
        <v>2546</v>
      </c>
      <c r="F279" s="839" t="s">
        <v>2547</v>
      </c>
      <c r="G279" s="825" t="s">
        <v>2548</v>
      </c>
      <c r="H279" s="825" t="s">
        <v>2549</v>
      </c>
      <c r="I279" s="831">
        <v>4823.7900390625</v>
      </c>
      <c r="J279" s="831">
        <v>1</v>
      </c>
      <c r="K279" s="832">
        <v>4823.7900390625</v>
      </c>
    </row>
    <row r="280" spans="1:11" ht="14.45" customHeight="1" x14ac:dyDescent="0.2">
      <c r="A280" s="821" t="s">
        <v>569</v>
      </c>
      <c r="B280" s="822" t="s">
        <v>570</v>
      </c>
      <c r="C280" s="825" t="s">
        <v>592</v>
      </c>
      <c r="D280" s="839" t="s">
        <v>593</v>
      </c>
      <c r="E280" s="825" t="s">
        <v>2546</v>
      </c>
      <c r="F280" s="839" t="s">
        <v>2547</v>
      </c>
      <c r="G280" s="825" t="s">
        <v>2550</v>
      </c>
      <c r="H280" s="825" t="s">
        <v>2551</v>
      </c>
      <c r="I280" s="831">
        <v>4823.7900390625</v>
      </c>
      <c r="J280" s="831">
        <v>1</v>
      </c>
      <c r="K280" s="832">
        <v>4823.7900390625</v>
      </c>
    </row>
    <row r="281" spans="1:11" ht="14.45" customHeight="1" x14ac:dyDescent="0.2">
      <c r="A281" s="821" t="s">
        <v>569</v>
      </c>
      <c r="B281" s="822" t="s">
        <v>570</v>
      </c>
      <c r="C281" s="825" t="s">
        <v>592</v>
      </c>
      <c r="D281" s="839" t="s">
        <v>593</v>
      </c>
      <c r="E281" s="825" t="s">
        <v>2546</v>
      </c>
      <c r="F281" s="839" t="s">
        <v>2547</v>
      </c>
      <c r="G281" s="825" t="s">
        <v>2552</v>
      </c>
      <c r="H281" s="825" t="s">
        <v>2553</v>
      </c>
      <c r="I281" s="831">
        <v>3795</v>
      </c>
      <c r="J281" s="831">
        <v>1</v>
      </c>
      <c r="K281" s="832">
        <v>3795</v>
      </c>
    </row>
    <row r="282" spans="1:11" ht="14.45" customHeight="1" x14ac:dyDescent="0.2">
      <c r="A282" s="821" t="s">
        <v>569</v>
      </c>
      <c r="B282" s="822" t="s">
        <v>570</v>
      </c>
      <c r="C282" s="825" t="s">
        <v>592</v>
      </c>
      <c r="D282" s="839" t="s">
        <v>593</v>
      </c>
      <c r="E282" s="825" t="s">
        <v>2546</v>
      </c>
      <c r="F282" s="839" t="s">
        <v>2547</v>
      </c>
      <c r="G282" s="825" t="s">
        <v>2554</v>
      </c>
      <c r="H282" s="825" t="s">
        <v>2555</v>
      </c>
      <c r="I282" s="831">
        <v>3795</v>
      </c>
      <c r="J282" s="831">
        <v>8</v>
      </c>
      <c r="K282" s="832">
        <v>30360</v>
      </c>
    </row>
    <row r="283" spans="1:11" ht="14.45" customHeight="1" x14ac:dyDescent="0.2">
      <c r="A283" s="821" t="s">
        <v>569</v>
      </c>
      <c r="B283" s="822" t="s">
        <v>570</v>
      </c>
      <c r="C283" s="825" t="s">
        <v>592</v>
      </c>
      <c r="D283" s="839" t="s">
        <v>593</v>
      </c>
      <c r="E283" s="825" t="s">
        <v>2546</v>
      </c>
      <c r="F283" s="839" t="s">
        <v>2547</v>
      </c>
      <c r="G283" s="825" t="s">
        <v>2556</v>
      </c>
      <c r="H283" s="825" t="s">
        <v>2557</v>
      </c>
      <c r="I283" s="831">
        <v>3795</v>
      </c>
      <c r="J283" s="831">
        <v>8</v>
      </c>
      <c r="K283" s="832">
        <v>30360</v>
      </c>
    </row>
    <row r="284" spans="1:11" ht="14.45" customHeight="1" x14ac:dyDescent="0.2">
      <c r="A284" s="821" t="s">
        <v>569</v>
      </c>
      <c r="B284" s="822" t="s">
        <v>570</v>
      </c>
      <c r="C284" s="825" t="s">
        <v>592</v>
      </c>
      <c r="D284" s="839" t="s">
        <v>593</v>
      </c>
      <c r="E284" s="825" t="s">
        <v>2546</v>
      </c>
      <c r="F284" s="839" t="s">
        <v>2547</v>
      </c>
      <c r="G284" s="825" t="s">
        <v>2558</v>
      </c>
      <c r="H284" s="825" t="s">
        <v>2559</v>
      </c>
      <c r="I284" s="831">
        <v>3795</v>
      </c>
      <c r="J284" s="831">
        <v>1</v>
      </c>
      <c r="K284" s="832">
        <v>3795</v>
      </c>
    </row>
    <row r="285" spans="1:11" ht="14.45" customHeight="1" x14ac:dyDescent="0.2">
      <c r="A285" s="821" t="s">
        <v>569</v>
      </c>
      <c r="B285" s="822" t="s">
        <v>570</v>
      </c>
      <c r="C285" s="825" t="s">
        <v>592</v>
      </c>
      <c r="D285" s="839" t="s">
        <v>593</v>
      </c>
      <c r="E285" s="825" t="s">
        <v>2546</v>
      </c>
      <c r="F285" s="839" t="s">
        <v>2547</v>
      </c>
      <c r="G285" s="825" t="s">
        <v>2560</v>
      </c>
      <c r="H285" s="825" t="s">
        <v>2561</v>
      </c>
      <c r="I285" s="831">
        <v>3795</v>
      </c>
      <c r="J285" s="831">
        <v>1</v>
      </c>
      <c r="K285" s="832">
        <v>3795</v>
      </c>
    </row>
    <row r="286" spans="1:11" ht="14.45" customHeight="1" x14ac:dyDescent="0.2">
      <c r="A286" s="821" t="s">
        <v>569</v>
      </c>
      <c r="B286" s="822" t="s">
        <v>570</v>
      </c>
      <c r="C286" s="825" t="s">
        <v>592</v>
      </c>
      <c r="D286" s="839" t="s">
        <v>593</v>
      </c>
      <c r="E286" s="825" t="s">
        <v>2546</v>
      </c>
      <c r="F286" s="839" t="s">
        <v>2547</v>
      </c>
      <c r="G286" s="825" t="s">
        <v>2562</v>
      </c>
      <c r="H286" s="825" t="s">
        <v>2563</v>
      </c>
      <c r="I286" s="831">
        <v>5175</v>
      </c>
      <c r="J286" s="831">
        <v>3</v>
      </c>
      <c r="K286" s="832">
        <v>15525</v>
      </c>
    </row>
    <row r="287" spans="1:11" ht="14.45" customHeight="1" x14ac:dyDescent="0.2">
      <c r="A287" s="821" t="s">
        <v>569</v>
      </c>
      <c r="B287" s="822" t="s">
        <v>570</v>
      </c>
      <c r="C287" s="825" t="s">
        <v>592</v>
      </c>
      <c r="D287" s="839" t="s">
        <v>593</v>
      </c>
      <c r="E287" s="825" t="s">
        <v>2546</v>
      </c>
      <c r="F287" s="839" t="s">
        <v>2547</v>
      </c>
      <c r="G287" s="825" t="s">
        <v>2564</v>
      </c>
      <c r="H287" s="825" t="s">
        <v>2565</v>
      </c>
      <c r="I287" s="831">
        <v>10807.4697265625</v>
      </c>
      <c r="J287" s="831">
        <v>2</v>
      </c>
      <c r="K287" s="832">
        <v>21614.939453125</v>
      </c>
    </row>
    <row r="288" spans="1:11" ht="14.45" customHeight="1" x14ac:dyDescent="0.2">
      <c r="A288" s="821" t="s">
        <v>569</v>
      </c>
      <c r="B288" s="822" t="s">
        <v>570</v>
      </c>
      <c r="C288" s="825" t="s">
        <v>592</v>
      </c>
      <c r="D288" s="839" t="s">
        <v>593</v>
      </c>
      <c r="E288" s="825" t="s">
        <v>2546</v>
      </c>
      <c r="F288" s="839" t="s">
        <v>2547</v>
      </c>
      <c r="G288" s="825" t="s">
        <v>2566</v>
      </c>
      <c r="H288" s="825" t="s">
        <v>2567</v>
      </c>
      <c r="I288" s="831">
        <v>10807.4697265625</v>
      </c>
      <c r="J288" s="831">
        <v>2</v>
      </c>
      <c r="K288" s="832">
        <v>21614.939453125</v>
      </c>
    </row>
    <row r="289" spans="1:11" ht="14.45" customHeight="1" x14ac:dyDescent="0.2">
      <c r="A289" s="821" t="s">
        <v>569</v>
      </c>
      <c r="B289" s="822" t="s">
        <v>570</v>
      </c>
      <c r="C289" s="825" t="s">
        <v>592</v>
      </c>
      <c r="D289" s="839" t="s">
        <v>593</v>
      </c>
      <c r="E289" s="825" t="s">
        <v>2546</v>
      </c>
      <c r="F289" s="839" t="s">
        <v>2547</v>
      </c>
      <c r="G289" s="825" t="s">
        <v>2568</v>
      </c>
      <c r="H289" s="825" t="s">
        <v>2569</v>
      </c>
      <c r="I289" s="831">
        <v>10807.4765625</v>
      </c>
      <c r="J289" s="831">
        <v>3</v>
      </c>
      <c r="K289" s="832">
        <v>32422.4296875</v>
      </c>
    </row>
    <row r="290" spans="1:11" ht="14.45" customHeight="1" x14ac:dyDescent="0.2">
      <c r="A290" s="821" t="s">
        <v>569</v>
      </c>
      <c r="B290" s="822" t="s">
        <v>570</v>
      </c>
      <c r="C290" s="825" t="s">
        <v>592</v>
      </c>
      <c r="D290" s="839" t="s">
        <v>593</v>
      </c>
      <c r="E290" s="825" t="s">
        <v>2546</v>
      </c>
      <c r="F290" s="839" t="s">
        <v>2547</v>
      </c>
      <c r="G290" s="825" t="s">
        <v>2570</v>
      </c>
      <c r="H290" s="825" t="s">
        <v>2571</v>
      </c>
      <c r="I290" s="831">
        <v>9893.2099609375</v>
      </c>
      <c r="J290" s="831">
        <v>3</v>
      </c>
      <c r="K290" s="832">
        <v>29679.6298828125</v>
      </c>
    </row>
    <row r="291" spans="1:11" ht="14.45" customHeight="1" x14ac:dyDescent="0.2">
      <c r="A291" s="821" t="s">
        <v>569</v>
      </c>
      <c r="B291" s="822" t="s">
        <v>570</v>
      </c>
      <c r="C291" s="825" t="s">
        <v>592</v>
      </c>
      <c r="D291" s="839" t="s">
        <v>593</v>
      </c>
      <c r="E291" s="825" t="s">
        <v>2546</v>
      </c>
      <c r="F291" s="839" t="s">
        <v>2547</v>
      </c>
      <c r="G291" s="825" t="s">
        <v>2572</v>
      </c>
      <c r="H291" s="825" t="s">
        <v>2573</v>
      </c>
      <c r="I291" s="831">
        <v>9893.2099609375</v>
      </c>
      <c r="J291" s="831">
        <v>1</v>
      </c>
      <c r="K291" s="832">
        <v>9893.2099609375</v>
      </c>
    </row>
    <row r="292" spans="1:11" ht="14.45" customHeight="1" x14ac:dyDescent="0.2">
      <c r="A292" s="821" t="s">
        <v>569</v>
      </c>
      <c r="B292" s="822" t="s">
        <v>570</v>
      </c>
      <c r="C292" s="825" t="s">
        <v>592</v>
      </c>
      <c r="D292" s="839" t="s">
        <v>593</v>
      </c>
      <c r="E292" s="825" t="s">
        <v>2546</v>
      </c>
      <c r="F292" s="839" t="s">
        <v>2547</v>
      </c>
      <c r="G292" s="825" t="s">
        <v>2574</v>
      </c>
      <c r="H292" s="825" t="s">
        <v>2575</v>
      </c>
      <c r="I292" s="831">
        <v>9893.2099609375</v>
      </c>
      <c r="J292" s="831">
        <v>1</v>
      </c>
      <c r="K292" s="832">
        <v>9893.2099609375</v>
      </c>
    </row>
    <row r="293" spans="1:11" ht="14.45" customHeight="1" x14ac:dyDescent="0.2">
      <c r="A293" s="821" t="s">
        <v>569</v>
      </c>
      <c r="B293" s="822" t="s">
        <v>570</v>
      </c>
      <c r="C293" s="825" t="s">
        <v>592</v>
      </c>
      <c r="D293" s="839" t="s">
        <v>593</v>
      </c>
      <c r="E293" s="825" t="s">
        <v>2546</v>
      </c>
      <c r="F293" s="839" t="s">
        <v>2547</v>
      </c>
      <c r="G293" s="825" t="s">
        <v>2576</v>
      </c>
      <c r="H293" s="825" t="s">
        <v>2577</v>
      </c>
      <c r="I293" s="831">
        <v>9893.21484375</v>
      </c>
      <c r="J293" s="831">
        <v>2</v>
      </c>
      <c r="K293" s="832">
        <v>19786.4296875</v>
      </c>
    </row>
    <row r="294" spans="1:11" ht="14.45" customHeight="1" x14ac:dyDescent="0.2">
      <c r="A294" s="821" t="s">
        <v>569</v>
      </c>
      <c r="B294" s="822" t="s">
        <v>570</v>
      </c>
      <c r="C294" s="825" t="s">
        <v>592</v>
      </c>
      <c r="D294" s="839" t="s">
        <v>593</v>
      </c>
      <c r="E294" s="825" t="s">
        <v>2546</v>
      </c>
      <c r="F294" s="839" t="s">
        <v>2547</v>
      </c>
      <c r="G294" s="825" t="s">
        <v>2578</v>
      </c>
      <c r="H294" s="825" t="s">
        <v>2579</v>
      </c>
      <c r="I294" s="831">
        <v>5195.7001953125</v>
      </c>
      <c r="J294" s="831">
        <v>1</v>
      </c>
      <c r="K294" s="832">
        <v>5195.7001953125</v>
      </c>
    </row>
    <row r="295" spans="1:11" ht="14.45" customHeight="1" x14ac:dyDescent="0.2">
      <c r="A295" s="821" t="s">
        <v>569</v>
      </c>
      <c r="B295" s="822" t="s">
        <v>570</v>
      </c>
      <c r="C295" s="825" t="s">
        <v>592</v>
      </c>
      <c r="D295" s="839" t="s">
        <v>593</v>
      </c>
      <c r="E295" s="825" t="s">
        <v>2546</v>
      </c>
      <c r="F295" s="839" t="s">
        <v>2547</v>
      </c>
      <c r="G295" s="825" t="s">
        <v>2580</v>
      </c>
      <c r="H295" s="825" t="s">
        <v>2581</v>
      </c>
      <c r="I295" s="831">
        <v>7242.02001953125</v>
      </c>
      <c r="J295" s="831">
        <v>1</v>
      </c>
      <c r="K295" s="832">
        <v>7242.02001953125</v>
      </c>
    </row>
    <row r="296" spans="1:11" ht="14.45" customHeight="1" x14ac:dyDescent="0.2">
      <c r="A296" s="821" t="s">
        <v>569</v>
      </c>
      <c r="B296" s="822" t="s">
        <v>570</v>
      </c>
      <c r="C296" s="825" t="s">
        <v>592</v>
      </c>
      <c r="D296" s="839" t="s">
        <v>593</v>
      </c>
      <c r="E296" s="825" t="s">
        <v>2546</v>
      </c>
      <c r="F296" s="839" t="s">
        <v>2547</v>
      </c>
      <c r="G296" s="825" t="s">
        <v>2582</v>
      </c>
      <c r="H296" s="825" t="s">
        <v>2583</v>
      </c>
      <c r="I296" s="831">
        <v>9154.3798828125</v>
      </c>
      <c r="J296" s="831">
        <v>2</v>
      </c>
      <c r="K296" s="832">
        <v>18308.759765625</v>
      </c>
    </row>
    <row r="297" spans="1:11" ht="14.45" customHeight="1" x14ac:dyDescent="0.2">
      <c r="A297" s="821" t="s">
        <v>569</v>
      </c>
      <c r="B297" s="822" t="s">
        <v>570</v>
      </c>
      <c r="C297" s="825" t="s">
        <v>592</v>
      </c>
      <c r="D297" s="839" t="s">
        <v>593</v>
      </c>
      <c r="E297" s="825" t="s">
        <v>2546</v>
      </c>
      <c r="F297" s="839" t="s">
        <v>2547</v>
      </c>
      <c r="G297" s="825" t="s">
        <v>2584</v>
      </c>
      <c r="H297" s="825" t="s">
        <v>2585</v>
      </c>
      <c r="I297" s="831">
        <v>10609.6103515625</v>
      </c>
      <c r="J297" s="831">
        <v>1</v>
      </c>
      <c r="K297" s="832">
        <v>10609.6103515625</v>
      </c>
    </row>
    <row r="298" spans="1:11" ht="14.45" customHeight="1" x14ac:dyDescent="0.2">
      <c r="A298" s="821" t="s">
        <v>569</v>
      </c>
      <c r="B298" s="822" t="s">
        <v>570</v>
      </c>
      <c r="C298" s="825" t="s">
        <v>592</v>
      </c>
      <c r="D298" s="839" t="s">
        <v>593</v>
      </c>
      <c r="E298" s="825" t="s">
        <v>2546</v>
      </c>
      <c r="F298" s="839" t="s">
        <v>2547</v>
      </c>
      <c r="G298" s="825" t="s">
        <v>2586</v>
      </c>
      <c r="H298" s="825" t="s">
        <v>2587</v>
      </c>
      <c r="I298" s="831">
        <v>7424.2998046875</v>
      </c>
      <c r="J298" s="831">
        <v>1</v>
      </c>
      <c r="K298" s="832">
        <v>7424.2998046875</v>
      </c>
    </row>
    <row r="299" spans="1:11" ht="14.45" customHeight="1" x14ac:dyDescent="0.2">
      <c r="A299" s="821" t="s">
        <v>569</v>
      </c>
      <c r="B299" s="822" t="s">
        <v>570</v>
      </c>
      <c r="C299" s="825" t="s">
        <v>592</v>
      </c>
      <c r="D299" s="839" t="s">
        <v>593</v>
      </c>
      <c r="E299" s="825" t="s">
        <v>2546</v>
      </c>
      <c r="F299" s="839" t="s">
        <v>2547</v>
      </c>
      <c r="G299" s="825" t="s">
        <v>2588</v>
      </c>
      <c r="H299" s="825" t="s">
        <v>2589</v>
      </c>
      <c r="I299" s="831">
        <v>8323.9404296875</v>
      </c>
      <c r="J299" s="831">
        <v>3</v>
      </c>
      <c r="K299" s="832">
        <v>24971.8212890625</v>
      </c>
    </row>
    <row r="300" spans="1:11" ht="14.45" customHeight="1" x14ac:dyDescent="0.2">
      <c r="A300" s="821" t="s">
        <v>569</v>
      </c>
      <c r="B300" s="822" t="s">
        <v>570</v>
      </c>
      <c r="C300" s="825" t="s">
        <v>592</v>
      </c>
      <c r="D300" s="839" t="s">
        <v>593</v>
      </c>
      <c r="E300" s="825" t="s">
        <v>2546</v>
      </c>
      <c r="F300" s="839" t="s">
        <v>2547</v>
      </c>
      <c r="G300" s="825" t="s">
        <v>2590</v>
      </c>
      <c r="H300" s="825" t="s">
        <v>2591</v>
      </c>
      <c r="I300" s="831">
        <v>8323.9599609375</v>
      </c>
      <c r="J300" s="831">
        <v>1</v>
      </c>
      <c r="K300" s="832">
        <v>8323.9599609375</v>
      </c>
    </row>
    <row r="301" spans="1:11" ht="14.45" customHeight="1" x14ac:dyDescent="0.2">
      <c r="A301" s="821" t="s">
        <v>569</v>
      </c>
      <c r="B301" s="822" t="s">
        <v>570</v>
      </c>
      <c r="C301" s="825" t="s">
        <v>592</v>
      </c>
      <c r="D301" s="839" t="s">
        <v>593</v>
      </c>
      <c r="E301" s="825" t="s">
        <v>2546</v>
      </c>
      <c r="F301" s="839" t="s">
        <v>2547</v>
      </c>
      <c r="G301" s="825" t="s">
        <v>2592</v>
      </c>
      <c r="H301" s="825" t="s">
        <v>2593</v>
      </c>
      <c r="I301" s="831">
        <v>8622.1904296875</v>
      </c>
      <c r="J301" s="831">
        <v>1</v>
      </c>
      <c r="K301" s="832">
        <v>8622.1904296875</v>
      </c>
    </row>
    <row r="302" spans="1:11" ht="14.45" customHeight="1" x14ac:dyDescent="0.2">
      <c r="A302" s="821" t="s">
        <v>569</v>
      </c>
      <c r="B302" s="822" t="s">
        <v>570</v>
      </c>
      <c r="C302" s="825" t="s">
        <v>592</v>
      </c>
      <c r="D302" s="839" t="s">
        <v>593</v>
      </c>
      <c r="E302" s="825" t="s">
        <v>2546</v>
      </c>
      <c r="F302" s="839" t="s">
        <v>2547</v>
      </c>
      <c r="G302" s="825" t="s">
        <v>2594</v>
      </c>
      <c r="H302" s="825" t="s">
        <v>2595</v>
      </c>
      <c r="I302" s="831">
        <v>8822.98046875</v>
      </c>
      <c r="J302" s="831">
        <v>1</v>
      </c>
      <c r="K302" s="832">
        <v>8822.98046875</v>
      </c>
    </row>
    <row r="303" spans="1:11" ht="14.45" customHeight="1" x14ac:dyDescent="0.2">
      <c r="A303" s="821" t="s">
        <v>569</v>
      </c>
      <c r="B303" s="822" t="s">
        <v>570</v>
      </c>
      <c r="C303" s="825" t="s">
        <v>592</v>
      </c>
      <c r="D303" s="839" t="s">
        <v>593</v>
      </c>
      <c r="E303" s="825" t="s">
        <v>2546</v>
      </c>
      <c r="F303" s="839" t="s">
        <v>2547</v>
      </c>
      <c r="G303" s="825" t="s">
        <v>2596</v>
      </c>
      <c r="H303" s="825" t="s">
        <v>2597</v>
      </c>
      <c r="I303" s="831">
        <v>8822.98046875</v>
      </c>
      <c r="J303" s="831">
        <v>1</v>
      </c>
      <c r="K303" s="832">
        <v>8822.98046875</v>
      </c>
    </row>
    <row r="304" spans="1:11" ht="14.45" customHeight="1" x14ac:dyDescent="0.2">
      <c r="A304" s="821" t="s">
        <v>569</v>
      </c>
      <c r="B304" s="822" t="s">
        <v>570</v>
      </c>
      <c r="C304" s="825" t="s">
        <v>592</v>
      </c>
      <c r="D304" s="839" t="s">
        <v>593</v>
      </c>
      <c r="E304" s="825" t="s">
        <v>2546</v>
      </c>
      <c r="F304" s="839" t="s">
        <v>2547</v>
      </c>
      <c r="G304" s="825" t="s">
        <v>2598</v>
      </c>
      <c r="H304" s="825" t="s">
        <v>2599</v>
      </c>
      <c r="I304" s="831">
        <v>8822.98046875</v>
      </c>
      <c r="J304" s="831">
        <v>1</v>
      </c>
      <c r="K304" s="832">
        <v>8822.98046875</v>
      </c>
    </row>
    <row r="305" spans="1:11" ht="14.45" customHeight="1" x14ac:dyDescent="0.2">
      <c r="A305" s="821" t="s">
        <v>569</v>
      </c>
      <c r="B305" s="822" t="s">
        <v>570</v>
      </c>
      <c r="C305" s="825" t="s">
        <v>592</v>
      </c>
      <c r="D305" s="839" t="s">
        <v>593</v>
      </c>
      <c r="E305" s="825" t="s">
        <v>2546</v>
      </c>
      <c r="F305" s="839" t="s">
        <v>2547</v>
      </c>
      <c r="G305" s="825" t="s">
        <v>2600</v>
      </c>
      <c r="H305" s="825" t="s">
        <v>2601</v>
      </c>
      <c r="I305" s="831">
        <v>8822.98046875</v>
      </c>
      <c r="J305" s="831">
        <v>1</v>
      </c>
      <c r="K305" s="832">
        <v>8822.98046875</v>
      </c>
    </row>
    <row r="306" spans="1:11" ht="14.45" customHeight="1" x14ac:dyDescent="0.2">
      <c r="A306" s="821" t="s">
        <v>569</v>
      </c>
      <c r="B306" s="822" t="s">
        <v>570</v>
      </c>
      <c r="C306" s="825" t="s">
        <v>592</v>
      </c>
      <c r="D306" s="839" t="s">
        <v>593</v>
      </c>
      <c r="E306" s="825" t="s">
        <v>2546</v>
      </c>
      <c r="F306" s="839" t="s">
        <v>2547</v>
      </c>
      <c r="G306" s="825" t="s">
        <v>2602</v>
      </c>
      <c r="H306" s="825" t="s">
        <v>2603</v>
      </c>
      <c r="I306" s="831">
        <v>9733.3603515625</v>
      </c>
      <c r="J306" s="831">
        <v>2</v>
      </c>
      <c r="K306" s="832">
        <v>19466.720703125</v>
      </c>
    </row>
    <row r="307" spans="1:11" ht="14.45" customHeight="1" x14ac:dyDescent="0.2">
      <c r="A307" s="821" t="s">
        <v>569</v>
      </c>
      <c r="B307" s="822" t="s">
        <v>570</v>
      </c>
      <c r="C307" s="825" t="s">
        <v>592</v>
      </c>
      <c r="D307" s="839" t="s">
        <v>593</v>
      </c>
      <c r="E307" s="825" t="s">
        <v>2546</v>
      </c>
      <c r="F307" s="839" t="s">
        <v>2547</v>
      </c>
      <c r="G307" s="825" t="s">
        <v>2604</v>
      </c>
      <c r="H307" s="825" t="s">
        <v>2605</v>
      </c>
      <c r="I307" s="831">
        <v>9733.3896484375</v>
      </c>
      <c r="J307" s="831">
        <v>2</v>
      </c>
      <c r="K307" s="832">
        <v>19466.779296875</v>
      </c>
    </row>
    <row r="308" spans="1:11" ht="14.45" customHeight="1" x14ac:dyDescent="0.2">
      <c r="A308" s="821" t="s">
        <v>569</v>
      </c>
      <c r="B308" s="822" t="s">
        <v>570</v>
      </c>
      <c r="C308" s="825" t="s">
        <v>592</v>
      </c>
      <c r="D308" s="839" t="s">
        <v>593</v>
      </c>
      <c r="E308" s="825" t="s">
        <v>2546</v>
      </c>
      <c r="F308" s="839" t="s">
        <v>2547</v>
      </c>
      <c r="G308" s="825" t="s">
        <v>2606</v>
      </c>
      <c r="H308" s="825" t="s">
        <v>2607</v>
      </c>
      <c r="I308" s="831">
        <v>9517.9501953125</v>
      </c>
      <c r="J308" s="831">
        <v>1</v>
      </c>
      <c r="K308" s="832">
        <v>9517.9501953125</v>
      </c>
    </row>
    <row r="309" spans="1:11" ht="14.45" customHeight="1" x14ac:dyDescent="0.2">
      <c r="A309" s="821" t="s">
        <v>569</v>
      </c>
      <c r="B309" s="822" t="s">
        <v>570</v>
      </c>
      <c r="C309" s="825" t="s">
        <v>592</v>
      </c>
      <c r="D309" s="839" t="s">
        <v>593</v>
      </c>
      <c r="E309" s="825" t="s">
        <v>2546</v>
      </c>
      <c r="F309" s="839" t="s">
        <v>2547</v>
      </c>
      <c r="G309" s="825" t="s">
        <v>2608</v>
      </c>
      <c r="H309" s="825" t="s">
        <v>2609</v>
      </c>
      <c r="I309" s="831">
        <v>9517.919921875</v>
      </c>
      <c r="J309" s="831">
        <v>1</v>
      </c>
      <c r="K309" s="832">
        <v>9517.919921875</v>
      </c>
    </row>
    <row r="310" spans="1:11" ht="14.45" customHeight="1" x14ac:dyDescent="0.2">
      <c r="A310" s="821" t="s">
        <v>569</v>
      </c>
      <c r="B310" s="822" t="s">
        <v>570</v>
      </c>
      <c r="C310" s="825" t="s">
        <v>592</v>
      </c>
      <c r="D310" s="839" t="s">
        <v>593</v>
      </c>
      <c r="E310" s="825" t="s">
        <v>2546</v>
      </c>
      <c r="F310" s="839" t="s">
        <v>2547</v>
      </c>
      <c r="G310" s="825" t="s">
        <v>2610</v>
      </c>
      <c r="H310" s="825" t="s">
        <v>2611</v>
      </c>
      <c r="I310" s="831">
        <v>11172.98046875</v>
      </c>
      <c r="J310" s="831">
        <v>1</v>
      </c>
      <c r="K310" s="832">
        <v>11172.98046875</v>
      </c>
    </row>
    <row r="311" spans="1:11" ht="14.45" customHeight="1" x14ac:dyDescent="0.2">
      <c r="A311" s="821" t="s">
        <v>569</v>
      </c>
      <c r="B311" s="822" t="s">
        <v>570</v>
      </c>
      <c r="C311" s="825" t="s">
        <v>592</v>
      </c>
      <c r="D311" s="839" t="s">
        <v>593</v>
      </c>
      <c r="E311" s="825" t="s">
        <v>2546</v>
      </c>
      <c r="F311" s="839" t="s">
        <v>2547</v>
      </c>
      <c r="G311" s="825" t="s">
        <v>2612</v>
      </c>
      <c r="H311" s="825" t="s">
        <v>2613</v>
      </c>
      <c r="I311" s="831">
        <v>12135.01953125</v>
      </c>
      <c r="J311" s="831">
        <v>1</v>
      </c>
      <c r="K311" s="832">
        <v>12135.01953125</v>
      </c>
    </row>
    <row r="312" spans="1:11" ht="14.45" customHeight="1" x14ac:dyDescent="0.2">
      <c r="A312" s="821" t="s">
        <v>569</v>
      </c>
      <c r="B312" s="822" t="s">
        <v>570</v>
      </c>
      <c r="C312" s="825" t="s">
        <v>592</v>
      </c>
      <c r="D312" s="839" t="s">
        <v>593</v>
      </c>
      <c r="E312" s="825" t="s">
        <v>2546</v>
      </c>
      <c r="F312" s="839" t="s">
        <v>2547</v>
      </c>
      <c r="G312" s="825" t="s">
        <v>2614</v>
      </c>
      <c r="H312" s="825" t="s">
        <v>2615</v>
      </c>
      <c r="I312" s="831">
        <v>8695.2998046875</v>
      </c>
      <c r="J312" s="831">
        <v>1</v>
      </c>
      <c r="K312" s="832">
        <v>8695.2998046875</v>
      </c>
    </row>
    <row r="313" spans="1:11" ht="14.45" customHeight="1" x14ac:dyDescent="0.2">
      <c r="A313" s="821" t="s">
        <v>569</v>
      </c>
      <c r="B313" s="822" t="s">
        <v>570</v>
      </c>
      <c r="C313" s="825" t="s">
        <v>592</v>
      </c>
      <c r="D313" s="839" t="s">
        <v>593</v>
      </c>
      <c r="E313" s="825" t="s">
        <v>2546</v>
      </c>
      <c r="F313" s="839" t="s">
        <v>2547</v>
      </c>
      <c r="G313" s="825" t="s">
        <v>2616</v>
      </c>
      <c r="H313" s="825" t="s">
        <v>2617</v>
      </c>
      <c r="I313" s="831">
        <v>597.489990234375</v>
      </c>
      <c r="J313" s="831">
        <v>1</v>
      </c>
      <c r="K313" s="832">
        <v>597.489990234375</v>
      </c>
    </row>
    <row r="314" spans="1:11" ht="14.45" customHeight="1" x14ac:dyDescent="0.2">
      <c r="A314" s="821" t="s">
        <v>569</v>
      </c>
      <c r="B314" s="822" t="s">
        <v>570</v>
      </c>
      <c r="C314" s="825" t="s">
        <v>592</v>
      </c>
      <c r="D314" s="839" t="s">
        <v>593</v>
      </c>
      <c r="E314" s="825" t="s">
        <v>2546</v>
      </c>
      <c r="F314" s="839" t="s">
        <v>2547</v>
      </c>
      <c r="G314" s="825" t="s">
        <v>2618</v>
      </c>
      <c r="H314" s="825" t="s">
        <v>2619</v>
      </c>
      <c r="I314" s="831">
        <v>597.49099121093752</v>
      </c>
      <c r="J314" s="831">
        <v>11</v>
      </c>
      <c r="K314" s="832">
        <v>6572.409912109375</v>
      </c>
    </row>
    <row r="315" spans="1:11" ht="14.45" customHeight="1" x14ac:dyDescent="0.2">
      <c r="A315" s="821" t="s">
        <v>569</v>
      </c>
      <c r="B315" s="822" t="s">
        <v>570</v>
      </c>
      <c r="C315" s="825" t="s">
        <v>592</v>
      </c>
      <c r="D315" s="839" t="s">
        <v>593</v>
      </c>
      <c r="E315" s="825" t="s">
        <v>2546</v>
      </c>
      <c r="F315" s="839" t="s">
        <v>2547</v>
      </c>
      <c r="G315" s="825" t="s">
        <v>2620</v>
      </c>
      <c r="H315" s="825" t="s">
        <v>2621</v>
      </c>
      <c r="I315" s="831">
        <v>597.49249267578125</v>
      </c>
      <c r="J315" s="831">
        <v>16</v>
      </c>
      <c r="K315" s="832">
        <v>9559.8798828125</v>
      </c>
    </row>
    <row r="316" spans="1:11" ht="14.45" customHeight="1" x14ac:dyDescent="0.2">
      <c r="A316" s="821" t="s">
        <v>569</v>
      </c>
      <c r="B316" s="822" t="s">
        <v>570</v>
      </c>
      <c r="C316" s="825" t="s">
        <v>592</v>
      </c>
      <c r="D316" s="839" t="s">
        <v>593</v>
      </c>
      <c r="E316" s="825" t="s">
        <v>2546</v>
      </c>
      <c r="F316" s="839" t="s">
        <v>2547</v>
      </c>
      <c r="G316" s="825" t="s">
        <v>2622</v>
      </c>
      <c r="H316" s="825" t="s">
        <v>2623</v>
      </c>
      <c r="I316" s="831">
        <v>597.49199218750005</v>
      </c>
      <c r="J316" s="831">
        <v>13</v>
      </c>
      <c r="K316" s="832">
        <v>7767.389892578125</v>
      </c>
    </row>
    <row r="317" spans="1:11" ht="14.45" customHeight="1" x14ac:dyDescent="0.2">
      <c r="A317" s="821" t="s">
        <v>569</v>
      </c>
      <c r="B317" s="822" t="s">
        <v>570</v>
      </c>
      <c r="C317" s="825" t="s">
        <v>592</v>
      </c>
      <c r="D317" s="839" t="s">
        <v>593</v>
      </c>
      <c r="E317" s="825" t="s">
        <v>2546</v>
      </c>
      <c r="F317" s="839" t="s">
        <v>2547</v>
      </c>
      <c r="G317" s="825" t="s">
        <v>2624</v>
      </c>
      <c r="H317" s="825" t="s">
        <v>2625</v>
      </c>
      <c r="I317" s="831">
        <v>597.489990234375</v>
      </c>
      <c r="J317" s="831">
        <v>1</v>
      </c>
      <c r="K317" s="832">
        <v>597.489990234375</v>
      </c>
    </row>
    <row r="318" spans="1:11" ht="14.45" customHeight="1" x14ac:dyDescent="0.2">
      <c r="A318" s="821" t="s">
        <v>569</v>
      </c>
      <c r="B318" s="822" t="s">
        <v>570</v>
      </c>
      <c r="C318" s="825" t="s">
        <v>592</v>
      </c>
      <c r="D318" s="839" t="s">
        <v>593</v>
      </c>
      <c r="E318" s="825" t="s">
        <v>2546</v>
      </c>
      <c r="F318" s="839" t="s">
        <v>2547</v>
      </c>
      <c r="G318" s="825" t="s">
        <v>2626</v>
      </c>
      <c r="H318" s="825" t="s">
        <v>2627</v>
      </c>
      <c r="I318" s="831">
        <v>9087.1298828125</v>
      </c>
      <c r="J318" s="831">
        <v>1</v>
      </c>
      <c r="K318" s="832">
        <v>9087.1298828125</v>
      </c>
    </row>
    <row r="319" spans="1:11" ht="14.45" customHeight="1" x14ac:dyDescent="0.2">
      <c r="A319" s="821" t="s">
        <v>569</v>
      </c>
      <c r="B319" s="822" t="s">
        <v>570</v>
      </c>
      <c r="C319" s="825" t="s">
        <v>592</v>
      </c>
      <c r="D319" s="839" t="s">
        <v>593</v>
      </c>
      <c r="E319" s="825" t="s">
        <v>2546</v>
      </c>
      <c r="F319" s="839" t="s">
        <v>2547</v>
      </c>
      <c r="G319" s="825" t="s">
        <v>2628</v>
      </c>
      <c r="H319" s="825" t="s">
        <v>2629</v>
      </c>
      <c r="I319" s="831">
        <v>9885.419921875</v>
      </c>
      <c r="J319" s="831">
        <v>1</v>
      </c>
      <c r="K319" s="832">
        <v>9885.419921875</v>
      </c>
    </row>
    <row r="320" spans="1:11" ht="14.45" customHeight="1" x14ac:dyDescent="0.2">
      <c r="A320" s="821" t="s">
        <v>569</v>
      </c>
      <c r="B320" s="822" t="s">
        <v>570</v>
      </c>
      <c r="C320" s="825" t="s">
        <v>592</v>
      </c>
      <c r="D320" s="839" t="s">
        <v>593</v>
      </c>
      <c r="E320" s="825" t="s">
        <v>2546</v>
      </c>
      <c r="F320" s="839" t="s">
        <v>2547</v>
      </c>
      <c r="G320" s="825" t="s">
        <v>2630</v>
      </c>
      <c r="H320" s="825" t="s">
        <v>2631</v>
      </c>
      <c r="I320" s="831">
        <v>8710.8896484375</v>
      </c>
      <c r="J320" s="831">
        <v>1</v>
      </c>
      <c r="K320" s="832">
        <v>8710.8896484375</v>
      </c>
    </row>
    <row r="321" spans="1:11" ht="14.45" customHeight="1" x14ac:dyDescent="0.2">
      <c r="A321" s="821" t="s">
        <v>569</v>
      </c>
      <c r="B321" s="822" t="s">
        <v>570</v>
      </c>
      <c r="C321" s="825" t="s">
        <v>592</v>
      </c>
      <c r="D321" s="839" t="s">
        <v>593</v>
      </c>
      <c r="E321" s="825" t="s">
        <v>2546</v>
      </c>
      <c r="F321" s="839" t="s">
        <v>2547</v>
      </c>
      <c r="G321" s="825" t="s">
        <v>2632</v>
      </c>
      <c r="H321" s="825" t="s">
        <v>2633</v>
      </c>
      <c r="I321" s="831">
        <v>14095.8798828125</v>
      </c>
      <c r="J321" s="831">
        <v>1</v>
      </c>
      <c r="K321" s="832">
        <v>14095.8798828125</v>
      </c>
    </row>
    <row r="322" spans="1:11" ht="14.45" customHeight="1" x14ac:dyDescent="0.2">
      <c r="A322" s="821" t="s">
        <v>569</v>
      </c>
      <c r="B322" s="822" t="s">
        <v>570</v>
      </c>
      <c r="C322" s="825" t="s">
        <v>592</v>
      </c>
      <c r="D322" s="839" t="s">
        <v>593</v>
      </c>
      <c r="E322" s="825" t="s">
        <v>2546</v>
      </c>
      <c r="F322" s="839" t="s">
        <v>2547</v>
      </c>
      <c r="G322" s="825" t="s">
        <v>2634</v>
      </c>
      <c r="H322" s="825" t="s">
        <v>2635</v>
      </c>
      <c r="I322" s="831">
        <v>10483.8701171875</v>
      </c>
      <c r="J322" s="831">
        <v>1</v>
      </c>
      <c r="K322" s="832">
        <v>10483.8701171875</v>
      </c>
    </row>
    <row r="323" spans="1:11" ht="14.45" customHeight="1" x14ac:dyDescent="0.2">
      <c r="A323" s="821" t="s">
        <v>569</v>
      </c>
      <c r="B323" s="822" t="s">
        <v>570</v>
      </c>
      <c r="C323" s="825" t="s">
        <v>592</v>
      </c>
      <c r="D323" s="839" t="s">
        <v>593</v>
      </c>
      <c r="E323" s="825" t="s">
        <v>2546</v>
      </c>
      <c r="F323" s="839" t="s">
        <v>2547</v>
      </c>
      <c r="G323" s="825" t="s">
        <v>2636</v>
      </c>
      <c r="H323" s="825" t="s">
        <v>2637</v>
      </c>
      <c r="I323" s="831">
        <v>10483.8701171875</v>
      </c>
      <c r="J323" s="831">
        <v>2</v>
      </c>
      <c r="K323" s="832">
        <v>20967.740234375</v>
      </c>
    </row>
    <row r="324" spans="1:11" ht="14.45" customHeight="1" x14ac:dyDescent="0.2">
      <c r="A324" s="821" t="s">
        <v>569</v>
      </c>
      <c r="B324" s="822" t="s">
        <v>570</v>
      </c>
      <c r="C324" s="825" t="s">
        <v>592</v>
      </c>
      <c r="D324" s="839" t="s">
        <v>593</v>
      </c>
      <c r="E324" s="825" t="s">
        <v>2546</v>
      </c>
      <c r="F324" s="839" t="s">
        <v>2547</v>
      </c>
      <c r="G324" s="825" t="s">
        <v>2638</v>
      </c>
      <c r="H324" s="825" t="s">
        <v>2639</v>
      </c>
      <c r="I324" s="831">
        <v>9084.205078125</v>
      </c>
      <c r="J324" s="831">
        <v>2</v>
      </c>
      <c r="K324" s="832">
        <v>18168.41015625</v>
      </c>
    </row>
    <row r="325" spans="1:11" ht="14.45" customHeight="1" x14ac:dyDescent="0.2">
      <c r="A325" s="821" t="s">
        <v>569</v>
      </c>
      <c r="B325" s="822" t="s">
        <v>570</v>
      </c>
      <c r="C325" s="825" t="s">
        <v>592</v>
      </c>
      <c r="D325" s="839" t="s">
        <v>593</v>
      </c>
      <c r="E325" s="825" t="s">
        <v>2546</v>
      </c>
      <c r="F325" s="839" t="s">
        <v>2547</v>
      </c>
      <c r="G325" s="825" t="s">
        <v>2640</v>
      </c>
      <c r="H325" s="825" t="s">
        <v>2641</v>
      </c>
      <c r="I325" s="831">
        <v>1270.0400390625</v>
      </c>
      <c r="J325" s="831">
        <v>2</v>
      </c>
      <c r="K325" s="832">
        <v>2540.080078125</v>
      </c>
    </row>
    <row r="326" spans="1:11" ht="14.45" customHeight="1" x14ac:dyDescent="0.2">
      <c r="A326" s="821" t="s">
        <v>569</v>
      </c>
      <c r="B326" s="822" t="s">
        <v>570</v>
      </c>
      <c r="C326" s="825" t="s">
        <v>592</v>
      </c>
      <c r="D326" s="839" t="s">
        <v>593</v>
      </c>
      <c r="E326" s="825" t="s">
        <v>2546</v>
      </c>
      <c r="F326" s="839" t="s">
        <v>2547</v>
      </c>
      <c r="G326" s="825" t="s">
        <v>2642</v>
      </c>
      <c r="H326" s="825" t="s">
        <v>2643</v>
      </c>
      <c r="I326" s="831">
        <v>1270.0400390625</v>
      </c>
      <c r="J326" s="831">
        <v>5</v>
      </c>
      <c r="K326" s="832">
        <v>6350.2001953125</v>
      </c>
    </row>
    <row r="327" spans="1:11" ht="14.45" customHeight="1" x14ac:dyDescent="0.2">
      <c r="A327" s="821" t="s">
        <v>569</v>
      </c>
      <c r="B327" s="822" t="s">
        <v>570</v>
      </c>
      <c r="C327" s="825" t="s">
        <v>592</v>
      </c>
      <c r="D327" s="839" t="s">
        <v>593</v>
      </c>
      <c r="E327" s="825" t="s">
        <v>2546</v>
      </c>
      <c r="F327" s="839" t="s">
        <v>2547</v>
      </c>
      <c r="G327" s="825" t="s">
        <v>2644</v>
      </c>
      <c r="H327" s="825" t="s">
        <v>2645</v>
      </c>
      <c r="I327" s="831">
        <v>6254.85009765625</v>
      </c>
      <c r="J327" s="831">
        <v>1</v>
      </c>
      <c r="K327" s="832">
        <v>6254.85009765625</v>
      </c>
    </row>
    <row r="328" spans="1:11" ht="14.45" customHeight="1" x14ac:dyDescent="0.2">
      <c r="A328" s="821" t="s">
        <v>569</v>
      </c>
      <c r="B328" s="822" t="s">
        <v>570</v>
      </c>
      <c r="C328" s="825" t="s">
        <v>592</v>
      </c>
      <c r="D328" s="839" t="s">
        <v>593</v>
      </c>
      <c r="E328" s="825" t="s">
        <v>2546</v>
      </c>
      <c r="F328" s="839" t="s">
        <v>2547</v>
      </c>
      <c r="G328" s="825" t="s">
        <v>2646</v>
      </c>
      <c r="H328" s="825" t="s">
        <v>2647</v>
      </c>
      <c r="I328" s="831">
        <v>5232.490234375</v>
      </c>
      <c r="J328" s="831">
        <v>1</v>
      </c>
      <c r="K328" s="832">
        <v>5232.490234375</v>
      </c>
    </row>
    <row r="329" spans="1:11" ht="14.45" customHeight="1" x14ac:dyDescent="0.2">
      <c r="A329" s="821" t="s">
        <v>569</v>
      </c>
      <c r="B329" s="822" t="s">
        <v>570</v>
      </c>
      <c r="C329" s="825" t="s">
        <v>592</v>
      </c>
      <c r="D329" s="839" t="s">
        <v>593</v>
      </c>
      <c r="E329" s="825" t="s">
        <v>2546</v>
      </c>
      <c r="F329" s="839" t="s">
        <v>2547</v>
      </c>
      <c r="G329" s="825" t="s">
        <v>2648</v>
      </c>
      <c r="H329" s="825" t="s">
        <v>2649</v>
      </c>
      <c r="I329" s="831">
        <v>5232.5</v>
      </c>
      <c r="J329" s="831">
        <v>1</v>
      </c>
      <c r="K329" s="832">
        <v>5232.5</v>
      </c>
    </row>
    <row r="330" spans="1:11" ht="14.45" customHeight="1" x14ac:dyDescent="0.2">
      <c r="A330" s="821" t="s">
        <v>569</v>
      </c>
      <c r="B330" s="822" t="s">
        <v>570</v>
      </c>
      <c r="C330" s="825" t="s">
        <v>592</v>
      </c>
      <c r="D330" s="839" t="s">
        <v>593</v>
      </c>
      <c r="E330" s="825" t="s">
        <v>2546</v>
      </c>
      <c r="F330" s="839" t="s">
        <v>2547</v>
      </c>
      <c r="G330" s="825" t="s">
        <v>2650</v>
      </c>
      <c r="H330" s="825" t="s">
        <v>2651</v>
      </c>
      <c r="I330" s="831">
        <v>5232.5</v>
      </c>
      <c r="J330" s="831">
        <v>1</v>
      </c>
      <c r="K330" s="832">
        <v>5232.5</v>
      </c>
    </row>
    <row r="331" spans="1:11" ht="14.45" customHeight="1" x14ac:dyDescent="0.2">
      <c r="A331" s="821" t="s">
        <v>569</v>
      </c>
      <c r="B331" s="822" t="s">
        <v>570</v>
      </c>
      <c r="C331" s="825" t="s">
        <v>592</v>
      </c>
      <c r="D331" s="839" t="s">
        <v>593</v>
      </c>
      <c r="E331" s="825" t="s">
        <v>2546</v>
      </c>
      <c r="F331" s="839" t="s">
        <v>2547</v>
      </c>
      <c r="G331" s="825" t="s">
        <v>2652</v>
      </c>
      <c r="H331" s="825" t="s">
        <v>2653</v>
      </c>
      <c r="I331" s="831">
        <v>3795</v>
      </c>
      <c r="J331" s="831">
        <v>1</v>
      </c>
      <c r="K331" s="832">
        <v>3795</v>
      </c>
    </row>
    <row r="332" spans="1:11" ht="14.45" customHeight="1" x14ac:dyDescent="0.2">
      <c r="A332" s="821" t="s">
        <v>569</v>
      </c>
      <c r="B332" s="822" t="s">
        <v>570</v>
      </c>
      <c r="C332" s="825" t="s">
        <v>592</v>
      </c>
      <c r="D332" s="839" t="s">
        <v>593</v>
      </c>
      <c r="E332" s="825" t="s">
        <v>2546</v>
      </c>
      <c r="F332" s="839" t="s">
        <v>2547</v>
      </c>
      <c r="G332" s="825" t="s">
        <v>2654</v>
      </c>
      <c r="H332" s="825" t="s">
        <v>2655</v>
      </c>
      <c r="I332" s="831">
        <v>3795</v>
      </c>
      <c r="J332" s="831">
        <v>1</v>
      </c>
      <c r="K332" s="832">
        <v>3795</v>
      </c>
    </row>
    <row r="333" spans="1:11" ht="14.45" customHeight="1" x14ac:dyDescent="0.2">
      <c r="A333" s="821" t="s">
        <v>569</v>
      </c>
      <c r="B333" s="822" t="s">
        <v>570</v>
      </c>
      <c r="C333" s="825" t="s">
        <v>592</v>
      </c>
      <c r="D333" s="839" t="s">
        <v>593</v>
      </c>
      <c r="E333" s="825" t="s">
        <v>2546</v>
      </c>
      <c r="F333" s="839" t="s">
        <v>2547</v>
      </c>
      <c r="G333" s="825" t="s">
        <v>2656</v>
      </c>
      <c r="H333" s="825" t="s">
        <v>2657</v>
      </c>
      <c r="I333" s="831">
        <v>5192.25</v>
      </c>
      <c r="J333" s="831">
        <v>1</v>
      </c>
      <c r="K333" s="832">
        <v>5192.25</v>
      </c>
    </row>
    <row r="334" spans="1:11" ht="14.45" customHeight="1" x14ac:dyDescent="0.2">
      <c r="A334" s="821" t="s">
        <v>569</v>
      </c>
      <c r="B334" s="822" t="s">
        <v>570</v>
      </c>
      <c r="C334" s="825" t="s">
        <v>592</v>
      </c>
      <c r="D334" s="839" t="s">
        <v>593</v>
      </c>
      <c r="E334" s="825" t="s">
        <v>2546</v>
      </c>
      <c r="F334" s="839" t="s">
        <v>2547</v>
      </c>
      <c r="G334" s="825" t="s">
        <v>2658</v>
      </c>
      <c r="H334" s="825" t="s">
        <v>2659</v>
      </c>
      <c r="I334" s="831">
        <v>8283.6796875</v>
      </c>
      <c r="J334" s="831">
        <v>1</v>
      </c>
      <c r="K334" s="832">
        <v>8283.6796875</v>
      </c>
    </row>
    <row r="335" spans="1:11" ht="14.45" customHeight="1" x14ac:dyDescent="0.2">
      <c r="A335" s="821" t="s">
        <v>569</v>
      </c>
      <c r="B335" s="822" t="s">
        <v>570</v>
      </c>
      <c r="C335" s="825" t="s">
        <v>592</v>
      </c>
      <c r="D335" s="839" t="s">
        <v>593</v>
      </c>
      <c r="E335" s="825" t="s">
        <v>2546</v>
      </c>
      <c r="F335" s="839" t="s">
        <v>2547</v>
      </c>
      <c r="G335" s="825" t="s">
        <v>2660</v>
      </c>
      <c r="H335" s="825" t="s">
        <v>2661</v>
      </c>
      <c r="I335" s="831">
        <v>8283.6796875</v>
      </c>
      <c r="J335" s="831">
        <v>1</v>
      </c>
      <c r="K335" s="832">
        <v>8283.6796875</v>
      </c>
    </row>
    <row r="336" spans="1:11" ht="14.45" customHeight="1" x14ac:dyDescent="0.2">
      <c r="A336" s="821" t="s">
        <v>569</v>
      </c>
      <c r="B336" s="822" t="s">
        <v>570</v>
      </c>
      <c r="C336" s="825" t="s">
        <v>592</v>
      </c>
      <c r="D336" s="839" t="s">
        <v>593</v>
      </c>
      <c r="E336" s="825" t="s">
        <v>2546</v>
      </c>
      <c r="F336" s="839" t="s">
        <v>2547</v>
      </c>
      <c r="G336" s="825" t="s">
        <v>2662</v>
      </c>
      <c r="H336" s="825" t="s">
        <v>2663</v>
      </c>
      <c r="I336" s="831">
        <v>8283.6796875</v>
      </c>
      <c r="J336" s="831">
        <v>1</v>
      </c>
      <c r="K336" s="832">
        <v>8283.6796875</v>
      </c>
    </row>
    <row r="337" spans="1:11" ht="14.45" customHeight="1" x14ac:dyDescent="0.2">
      <c r="A337" s="821" t="s">
        <v>569</v>
      </c>
      <c r="B337" s="822" t="s">
        <v>570</v>
      </c>
      <c r="C337" s="825" t="s">
        <v>592</v>
      </c>
      <c r="D337" s="839" t="s">
        <v>593</v>
      </c>
      <c r="E337" s="825" t="s">
        <v>2546</v>
      </c>
      <c r="F337" s="839" t="s">
        <v>2547</v>
      </c>
      <c r="G337" s="825" t="s">
        <v>2664</v>
      </c>
      <c r="H337" s="825" t="s">
        <v>2665</v>
      </c>
      <c r="I337" s="831">
        <v>8283.6796875</v>
      </c>
      <c r="J337" s="831">
        <v>1</v>
      </c>
      <c r="K337" s="832">
        <v>8283.6796875</v>
      </c>
    </row>
    <row r="338" spans="1:11" ht="14.45" customHeight="1" x14ac:dyDescent="0.2">
      <c r="A338" s="821" t="s">
        <v>569</v>
      </c>
      <c r="B338" s="822" t="s">
        <v>570</v>
      </c>
      <c r="C338" s="825" t="s">
        <v>592</v>
      </c>
      <c r="D338" s="839" t="s">
        <v>593</v>
      </c>
      <c r="E338" s="825" t="s">
        <v>2546</v>
      </c>
      <c r="F338" s="839" t="s">
        <v>2547</v>
      </c>
      <c r="G338" s="825" t="s">
        <v>2666</v>
      </c>
      <c r="H338" s="825" t="s">
        <v>2667</v>
      </c>
      <c r="I338" s="831">
        <v>6977.163411458333</v>
      </c>
      <c r="J338" s="831">
        <v>3</v>
      </c>
      <c r="K338" s="832">
        <v>20931.490234375</v>
      </c>
    </row>
    <row r="339" spans="1:11" ht="14.45" customHeight="1" x14ac:dyDescent="0.2">
      <c r="A339" s="821" t="s">
        <v>569</v>
      </c>
      <c r="B339" s="822" t="s">
        <v>570</v>
      </c>
      <c r="C339" s="825" t="s">
        <v>592</v>
      </c>
      <c r="D339" s="839" t="s">
        <v>593</v>
      </c>
      <c r="E339" s="825" t="s">
        <v>2546</v>
      </c>
      <c r="F339" s="839" t="s">
        <v>2547</v>
      </c>
      <c r="G339" s="825" t="s">
        <v>2668</v>
      </c>
      <c r="H339" s="825" t="s">
        <v>2669</v>
      </c>
      <c r="I339" s="831">
        <v>3677.5400390625</v>
      </c>
      <c r="J339" s="831">
        <v>3</v>
      </c>
      <c r="K339" s="832">
        <v>11032.6201171875</v>
      </c>
    </row>
    <row r="340" spans="1:11" ht="14.45" customHeight="1" x14ac:dyDescent="0.2">
      <c r="A340" s="821" t="s">
        <v>569</v>
      </c>
      <c r="B340" s="822" t="s">
        <v>570</v>
      </c>
      <c r="C340" s="825" t="s">
        <v>592</v>
      </c>
      <c r="D340" s="839" t="s">
        <v>593</v>
      </c>
      <c r="E340" s="825" t="s">
        <v>2546</v>
      </c>
      <c r="F340" s="839" t="s">
        <v>2547</v>
      </c>
      <c r="G340" s="825" t="s">
        <v>2670</v>
      </c>
      <c r="H340" s="825" t="s">
        <v>2671</v>
      </c>
      <c r="I340" s="831">
        <v>2423.10009765625</v>
      </c>
      <c r="J340" s="831">
        <v>1</v>
      </c>
      <c r="K340" s="832">
        <v>2423.10009765625</v>
      </c>
    </row>
    <row r="341" spans="1:11" ht="14.45" customHeight="1" x14ac:dyDescent="0.2">
      <c r="A341" s="821" t="s">
        <v>569</v>
      </c>
      <c r="B341" s="822" t="s">
        <v>570</v>
      </c>
      <c r="C341" s="825" t="s">
        <v>592</v>
      </c>
      <c r="D341" s="839" t="s">
        <v>593</v>
      </c>
      <c r="E341" s="825" t="s">
        <v>2546</v>
      </c>
      <c r="F341" s="839" t="s">
        <v>2547</v>
      </c>
      <c r="G341" s="825" t="s">
        <v>2672</v>
      </c>
      <c r="H341" s="825" t="s">
        <v>2673</v>
      </c>
      <c r="I341" s="831">
        <v>2423.10009765625</v>
      </c>
      <c r="J341" s="831">
        <v>2</v>
      </c>
      <c r="K341" s="832">
        <v>4846.2001953125</v>
      </c>
    </row>
    <row r="342" spans="1:11" ht="14.45" customHeight="1" x14ac:dyDescent="0.2">
      <c r="A342" s="821" t="s">
        <v>569</v>
      </c>
      <c r="B342" s="822" t="s">
        <v>570</v>
      </c>
      <c r="C342" s="825" t="s">
        <v>592</v>
      </c>
      <c r="D342" s="839" t="s">
        <v>593</v>
      </c>
      <c r="E342" s="825" t="s">
        <v>2546</v>
      </c>
      <c r="F342" s="839" t="s">
        <v>2547</v>
      </c>
      <c r="G342" s="825" t="s">
        <v>2674</v>
      </c>
      <c r="H342" s="825" t="s">
        <v>2675</v>
      </c>
      <c r="I342" s="831">
        <v>5232.5</v>
      </c>
      <c r="J342" s="831">
        <v>1</v>
      </c>
      <c r="K342" s="832">
        <v>5232.5</v>
      </c>
    </row>
    <row r="343" spans="1:11" ht="14.45" customHeight="1" x14ac:dyDescent="0.2">
      <c r="A343" s="821" t="s">
        <v>569</v>
      </c>
      <c r="B343" s="822" t="s">
        <v>570</v>
      </c>
      <c r="C343" s="825" t="s">
        <v>592</v>
      </c>
      <c r="D343" s="839" t="s">
        <v>593</v>
      </c>
      <c r="E343" s="825" t="s">
        <v>2546</v>
      </c>
      <c r="F343" s="839" t="s">
        <v>2547</v>
      </c>
      <c r="G343" s="825" t="s">
        <v>2676</v>
      </c>
      <c r="H343" s="825" t="s">
        <v>2677</v>
      </c>
      <c r="I343" s="831">
        <v>10645.6796875</v>
      </c>
      <c r="J343" s="831">
        <v>1</v>
      </c>
      <c r="K343" s="832">
        <v>10645.6796875</v>
      </c>
    </row>
    <row r="344" spans="1:11" ht="14.45" customHeight="1" x14ac:dyDescent="0.2">
      <c r="A344" s="821" t="s">
        <v>569</v>
      </c>
      <c r="B344" s="822" t="s">
        <v>570</v>
      </c>
      <c r="C344" s="825" t="s">
        <v>592</v>
      </c>
      <c r="D344" s="839" t="s">
        <v>593</v>
      </c>
      <c r="E344" s="825" t="s">
        <v>2546</v>
      </c>
      <c r="F344" s="839" t="s">
        <v>2547</v>
      </c>
      <c r="G344" s="825" t="s">
        <v>2678</v>
      </c>
      <c r="H344" s="825" t="s">
        <v>2679</v>
      </c>
      <c r="I344" s="831">
        <v>8830.740234375</v>
      </c>
      <c r="J344" s="831">
        <v>1</v>
      </c>
      <c r="K344" s="832">
        <v>8830.740234375</v>
      </c>
    </row>
    <row r="345" spans="1:11" ht="14.45" customHeight="1" x14ac:dyDescent="0.2">
      <c r="A345" s="821" t="s">
        <v>569</v>
      </c>
      <c r="B345" s="822" t="s">
        <v>570</v>
      </c>
      <c r="C345" s="825" t="s">
        <v>592</v>
      </c>
      <c r="D345" s="839" t="s">
        <v>593</v>
      </c>
      <c r="E345" s="825" t="s">
        <v>2546</v>
      </c>
      <c r="F345" s="839" t="s">
        <v>2547</v>
      </c>
      <c r="G345" s="825" t="s">
        <v>2680</v>
      </c>
      <c r="H345" s="825" t="s">
        <v>2681</v>
      </c>
      <c r="I345" s="831">
        <v>8624.150390625</v>
      </c>
      <c r="J345" s="831">
        <v>1</v>
      </c>
      <c r="K345" s="832">
        <v>8624.150390625</v>
      </c>
    </row>
    <row r="346" spans="1:11" ht="14.45" customHeight="1" x14ac:dyDescent="0.2">
      <c r="A346" s="821" t="s">
        <v>569</v>
      </c>
      <c r="B346" s="822" t="s">
        <v>570</v>
      </c>
      <c r="C346" s="825" t="s">
        <v>592</v>
      </c>
      <c r="D346" s="839" t="s">
        <v>593</v>
      </c>
      <c r="E346" s="825" t="s">
        <v>2546</v>
      </c>
      <c r="F346" s="839" t="s">
        <v>2547</v>
      </c>
      <c r="G346" s="825" t="s">
        <v>2682</v>
      </c>
      <c r="H346" s="825" t="s">
        <v>2683</v>
      </c>
      <c r="I346" s="831">
        <v>8624.1796875</v>
      </c>
      <c r="J346" s="831">
        <v>1</v>
      </c>
      <c r="K346" s="832">
        <v>8624.1796875</v>
      </c>
    </row>
    <row r="347" spans="1:11" ht="14.45" customHeight="1" x14ac:dyDescent="0.2">
      <c r="A347" s="821" t="s">
        <v>569</v>
      </c>
      <c r="B347" s="822" t="s">
        <v>570</v>
      </c>
      <c r="C347" s="825" t="s">
        <v>592</v>
      </c>
      <c r="D347" s="839" t="s">
        <v>593</v>
      </c>
      <c r="E347" s="825" t="s">
        <v>2546</v>
      </c>
      <c r="F347" s="839" t="s">
        <v>2547</v>
      </c>
      <c r="G347" s="825" t="s">
        <v>2684</v>
      </c>
      <c r="H347" s="825" t="s">
        <v>2685</v>
      </c>
      <c r="I347" s="831">
        <v>11355.259765625</v>
      </c>
      <c r="J347" s="831">
        <v>1</v>
      </c>
      <c r="K347" s="832">
        <v>11355.259765625</v>
      </c>
    </row>
    <row r="348" spans="1:11" ht="14.45" customHeight="1" x14ac:dyDescent="0.2">
      <c r="A348" s="821" t="s">
        <v>569</v>
      </c>
      <c r="B348" s="822" t="s">
        <v>570</v>
      </c>
      <c r="C348" s="825" t="s">
        <v>592</v>
      </c>
      <c r="D348" s="839" t="s">
        <v>593</v>
      </c>
      <c r="E348" s="825" t="s">
        <v>2546</v>
      </c>
      <c r="F348" s="839" t="s">
        <v>2547</v>
      </c>
      <c r="G348" s="825" t="s">
        <v>2686</v>
      </c>
      <c r="H348" s="825" t="s">
        <v>2687</v>
      </c>
      <c r="I348" s="831">
        <v>5232.47021484375</v>
      </c>
      <c r="J348" s="831">
        <v>1</v>
      </c>
      <c r="K348" s="832">
        <v>5232.47021484375</v>
      </c>
    </row>
    <row r="349" spans="1:11" ht="14.45" customHeight="1" x14ac:dyDescent="0.2">
      <c r="A349" s="821" t="s">
        <v>569</v>
      </c>
      <c r="B349" s="822" t="s">
        <v>570</v>
      </c>
      <c r="C349" s="825" t="s">
        <v>592</v>
      </c>
      <c r="D349" s="839" t="s">
        <v>593</v>
      </c>
      <c r="E349" s="825" t="s">
        <v>2546</v>
      </c>
      <c r="F349" s="839" t="s">
        <v>2547</v>
      </c>
      <c r="G349" s="825" t="s">
        <v>2688</v>
      </c>
      <c r="H349" s="825" t="s">
        <v>2689</v>
      </c>
      <c r="I349" s="831">
        <v>7029.5400390625</v>
      </c>
      <c r="J349" s="831">
        <v>2</v>
      </c>
      <c r="K349" s="832">
        <v>14059.0703125</v>
      </c>
    </row>
    <row r="350" spans="1:11" ht="14.45" customHeight="1" x14ac:dyDescent="0.2">
      <c r="A350" s="821" t="s">
        <v>569</v>
      </c>
      <c r="B350" s="822" t="s">
        <v>570</v>
      </c>
      <c r="C350" s="825" t="s">
        <v>592</v>
      </c>
      <c r="D350" s="839" t="s">
        <v>593</v>
      </c>
      <c r="E350" s="825" t="s">
        <v>2546</v>
      </c>
      <c r="F350" s="839" t="s">
        <v>2547</v>
      </c>
      <c r="G350" s="825" t="s">
        <v>2690</v>
      </c>
      <c r="H350" s="825" t="s">
        <v>2691</v>
      </c>
      <c r="I350" s="831">
        <v>7029.5400390625</v>
      </c>
      <c r="J350" s="831">
        <v>1</v>
      </c>
      <c r="K350" s="832">
        <v>7029.5400390625</v>
      </c>
    </row>
    <row r="351" spans="1:11" ht="14.45" customHeight="1" x14ac:dyDescent="0.2">
      <c r="A351" s="821" t="s">
        <v>569</v>
      </c>
      <c r="B351" s="822" t="s">
        <v>570</v>
      </c>
      <c r="C351" s="825" t="s">
        <v>592</v>
      </c>
      <c r="D351" s="839" t="s">
        <v>593</v>
      </c>
      <c r="E351" s="825" t="s">
        <v>2546</v>
      </c>
      <c r="F351" s="839" t="s">
        <v>2547</v>
      </c>
      <c r="G351" s="825" t="s">
        <v>2692</v>
      </c>
      <c r="H351" s="825" t="s">
        <v>2693</v>
      </c>
      <c r="I351" s="831">
        <v>4865.64990234375</v>
      </c>
      <c r="J351" s="831">
        <v>1</v>
      </c>
      <c r="K351" s="832">
        <v>4865.64990234375</v>
      </c>
    </row>
    <row r="352" spans="1:11" ht="14.45" customHeight="1" x14ac:dyDescent="0.2">
      <c r="A352" s="821" t="s">
        <v>569</v>
      </c>
      <c r="B352" s="822" t="s">
        <v>570</v>
      </c>
      <c r="C352" s="825" t="s">
        <v>592</v>
      </c>
      <c r="D352" s="839" t="s">
        <v>593</v>
      </c>
      <c r="E352" s="825" t="s">
        <v>2546</v>
      </c>
      <c r="F352" s="839" t="s">
        <v>2547</v>
      </c>
      <c r="G352" s="825" t="s">
        <v>2694</v>
      </c>
      <c r="H352" s="825" t="s">
        <v>2695</v>
      </c>
      <c r="I352" s="831">
        <v>5010.580078125</v>
      </c>
      <c r="J352" s="831">
        <v>1</v>
      </c>
      <c r="K352" s="832">
        <v>5010.580078125</v>
      </c>
    </row>
    <row r="353" spans="1:11" ht="14.45" customHeight="1" x14ac:dyDescent="0.2">
      <c r="A353" s="821" t="s">
        <v>569</v>
      </c>
      <c r="B353" s="822" t="s">
        <v>570</v>
      </c>
      <c r="C353" s="825" t="s">
        <v>592</v>
      </c>
      <c r="D353" s="839" t="s">
        <v>593</v>
      </c>
      <c r="E353" s="825" t="s">
        <v>2546</v>
      </c>
      <c r="F353" s="839" t="s">
        <v>2547</v>
      </c>
      <c r="G353" s="825" t="s">
        <v>2696</v>
      </c>
      <c r="H353" s="825" t="s">
        <v>2697</v>
      </c>
      <c r="I353" s="831">
        <v>5010.5498046875</v>
      </c>
      <c r="J353" s="831">
        <v>1</v>
      </c>
      <c r="K353" s="832">
        <v>5010.5498046875</v>
      </c>
    </row>
    <row r="354" spans="1:11" ht="14.45" customHeight="1" x14ac:dyDescent="0.2">
      <c r="A354" s="821" t="s">
        <v>569</v>
      </c>
      <c r="B354" s="822" t="s">
        <v>570</v>
      </c>
      <c r="C354" s="825" t="s">
        <v>592</v>
      </c>
      <c r="D354" s="839" t="s">
        <v>593</v>
      </c>
      <c r="E354" s="825" t="s">
        <v>2546</v>
      </c>
      <c r="F354" s="839" t="s">
        <v>2547</v>
      </c>
      <c r="G354" s="825" t="s">
        <v>2698</v>
      </c>
      <c r="H354" s="825" t="s">
        <v>2699</v>
      </c>
      <c r="I354" s="831">
        <v>4145.41015625</v>
      </c>
      <c r="J354" s="831">
        <v>1</v>
      </c>
      <c r="K354" s="832">
        <v>4145.41015625</v>
      </c>
    </row>
    <row r="355" spans="1:11" ht="14.45" customHeight="1" x14ac:dyDescent="0.2">
      <c r="A355" s="821" t="s">
        <v>569</v>
      </c>
      <c r="B355" s="822" t="s">
        <v>570</v>
      </c>
      <c r="C355" s="825" t="s">
        <v>592</v>
      </c>
      <c r="D355" s="839" t="s">
        <v>593</v>
      </c>
      <c r="E355" s="825" t="s">
        <v>2546</v>
      </c>
      <c r="F355" s="839" t="s">
        <v>2547</v>
      </c>
      <c r="G355" s="825" t="s">
        <v>2700</v>
      </c>
      <c r="H355" s="825" t="s">
        <v>2701</v>
      </c>
      <c r="I355" s="831">
        <v>5899.85986328125</v>
      </c>
      <c r="J355" s="831">
        <v>1</v>
      </c>
      <c r="K355" s="832">
        <v>5899.85986328125</v>
      </c>
    </row>
    <row r="356" spans="1:11" ht="14.45" customHeight="1" x14ac:dyDescent="0.2">
      <c r="A356" s="821" t="s">
        <v>569</v>
      </c>
      <c r="B356" s="822" t="s">
        <v>570</v>
      </c>
      <c r="C356" s="825" t="s">
        <v>592</v>
      </c>
      <c r="D356" s="839" t="s">
        <v>593</v>
      </c>
      <c r="E356" s="825" t="s">
        <v>2546</v>
      </c>
      <c r="F356" s="839" t="s">
        <v>2547</v>
      </c>
      <c r="G356" s="825" t="s">
        <v>2702</v>
      </c>
      <c r="H356" s="825" t="s">
        <v>2703</v>
      </c>
      <c r="I356" s="831">
        <v>5899.85009765625</v>
      </c>
      <c r="J356" s="831">
        <v>1</v>
      </c>
      <c r="K356" s="832">
        <v>5899.85009765625</v>
      </c>
    </row>
    <row r="357" spans="1:11" ht="14.45" customHeight="1" x14ac:dyDescent="0.2">
      <c r="A357" s="821" t="s">
        <v>569</v>
      </c>
      <c r="B357" s="822" t="s">
        <v>570</v>
      </c>
      <c r="C357" s="825" t="s">
        <v>592</v>
      </c>
      <c r="D357" s="839" t="s">
        <v>593</v>
      </c>
      <c r="E357" s="825" t="s">
        <v>2546</v>
      </c>
      <c r="F357" s="839" t="s">
        <v>2547</v>
      </c>
      <c r="G357" s="825" t="s">
        <v>2704</v>
      </c>
      <c r="H357" s="825" t="s">
        <v>2705</v>
      </c>
      <c r="I357" s="831">
        <v>5899.89990234375</v>
      </c>
      <c r="J357" s="831">
        <v>1</v>
      </c>
      <c r="K357" s="832">
        <v>5899.89990234375</v>
      </c>
    </row>
    <row r="358" spans="1:11" ht="14.45" customHeight="1" x14ac:dyDescent="0.2">
      <c r="A358" s="821" t="s">
        <v>569</v>
      </c>
      <c r="B358" s="822" t="s">
        <v>570</v>
      </c>
      <c r="C358" s="825" t="s">
        <v>592</v>
      </c>
      <c r="D358" s="839" t="s">
        <v>593</v>
      </c>
      <c r="E358" s="825" t="s">
        <v>2546</v>
      </c>
      <c r="F358" s="839" t="s">
        <v>2547</v>
      </c>
      <c r="G358" s="825" t="s">
        <v>2706</v>
      </c>
      <c r="H358" s="825" t="s">
        <v>2707</v>
      </c>
      <c r="I358" s="831">
        <v>8920.5498046875</v>
      </c>
      <c r="J358" s="831">
        <v>1</v>
      </c>
      <c r="K358" s="832">
        <v>8920.5498046875</v>
      </c>
    </row>
    <row r="359" spans="1:11" ht="14.45" customHeight="1" x14ac:dyDescent="0.2">
      <c r="A359" s="821" t="s">
        <v>569</v>
      </c>
      <c r="B359" s="822" t="s">
        <v>570</v>
      </c>
      <c r="C359" s="825" t="s">
        <v>592</v>
      </c>
      <c r="D359" s="839" t="s">
        <v>593</v>
      </c>
      <c r="E359" s="825" t="s">
        <v>2546</v>
      </c>
      <c r="F359" s="839" t="s">
        <v>2547</v>
      </c>
      <c r="G359" s="825" t="s">
        <v>2708</v>
      </c>
      <c r="H359" s="825" t="s">
        <v>2709</v>
      </c>
      <c r="I359" s="831">
        <v>16764</v>
      </c>
      <c r="J359" s="831">
        <v>1</v>
      </c>
      <c r="K359" s="832">
        <v>16764</v>
      </c>
    </row>
    <row r="360" spans="1:11" ht="14.45" customHeight="1" x14ac:dyDescent="0.2">
      <c r="A360" s="821" t="s">
        <v>569</v>
      </c>
      <c r="B360" s="822" t="s">
        <v>570</v>
      </c>
      <c r="C360" s="825" t="s">
        <v>592</v>
      </c>
      <c r="D360" s="839" t="s">
        <v>593</v>
      </c>
      <c r="E360" s="825" t="s">
        <v>2546</v>
      </c>
      <c r="F360" s="839" t="s">
        <v>2547</v>
      </c>
      <c r="G360" s="825" t="s">
        <v>2710</v>
      </c>
      <c r="H360" s="825" t="s">
        <v>2711</v>
      </c>
      <c r="I360" s="831">
        <v>9168.9501953125</v>
      </c>
      <c r="J360" s="831">
        <v>1</v>
      </c>
      <c r="K360" s="832">
        <v>9168.9501953125</v>
      </c>
    </row>
    <row r="361" spans="1:11" ht="14.45" customHeight="1" x14ac:dyDescent="0.2">
      <c r="A361" s="821" t="s">
        <v>569</v>
      </c>
      <c r="B361" s="822" t="s">
        <v>570</v>
      </c>
      <c r="C361" s="825" t="s">
        <v>592</v>
      </c>
      <c r="D361" s="839" t="s">
        <v>593</v>
      </c>
      <c r="E361" s="825" t="s">
        <v>2546</v>
      </c>
      <c r="F361" s="839" t="s">
        <v>2547</v>
      </c>
      <c r="G361" s="825" t="s">
        <v>2712</v>
      </c>
      <c r="H361" s="825" t="s">
        <v>2713</v>
      </c>
      <c r="I361" s="831">
        <v>8757.25</v>
      </c>
      <c r="J361" s="831">
        <v>1</v>
      </c>
      <c r="K361" s="832">
        <v>8757.25</v>
      </c>
    </row>
    <row r="362" spans="1:11" ht="14.45" customHeight="1" x14ac:dyDescent="0.2">
      <c r="A362" s="821" t="s">
        <v>569</v>
      </c>
      <c r="B362" s="822" t="s">
        <v>570</v>
      </c>
      <c r="C362" s="825" t="s">
        <v>592</v>
      </c>
      <c r="D362" s="839" t="s">
        <v>593</v>
      </c>
      <c r="E362" s="825" t="s">
        <v>2546</v>
      </c>
      <c r="F362" s="839" t="s">
        <v>2547</v>
      </c>
      <c r="G362" s="825" t="s">
        <v>2714</v>
      </c>
      <c r="H362" s="825" t="s">
        <v>2715</v>
      </c>
      <c r="I362" s="831">
        <v>8757.25</v>
      </c>
      <c r="J362" s="831">
        <v>1</v>
      </c>
      <c r="K362" s="832">
        <v>8757.25</v>
      </c>
    </row>
    <row r="363" spans="1:11" ht="14.45" customHeight="1" x14ac:dyDescent="0.2">
      <c r="A363" s="821" t="s">
        <v>569</v>
      </c>
      <c r="B363" s="822" t="s">
        <v>570</v>
      </c>
      <c r="C363" s="825" t="s">
        <v>592</v>
      </c>
      <c r="D363" s="839" t="s">
        <v>593</v>
      </c>
      <c r="E363" s="825" t="s">
        <v>2546</v>
      </c>
      <c r="F363" s="839" t="s">
        <v>2547</v>
      </c>
      <c r="G363" s="825" t="s">
        <v>2716</v>
      </c>
      <c r="H363" s="825" t="s">
        <v>2717</v>
      </c>
      <c r="I363" s="831">
        <v>8757.25</v>
      </c>
      <c r="J363" s="831">
        <v>1</v>
      </c>
      <c r="K363" s="832">
        <v>8757.25</v>
      </c>
    </row>
    <row r="364" spans="1:11" ht="14.45" customHeight="1" x14ac:dyDescent="0.2">
      <c r="A364" s="821" t="s">
        <v>569</v>
      </c>
      <c r="B364" s="822" t="s">
        <v>570</v>
      </c>
      <c r="C364" s="825" t="s">
        <v>592</v>
      </c>
      <c r="D364" s="839" t="s">
        <v>593</v>
      </c>
      <c r="E364" s="825" t="s">
        <v>2546</v>
      </c>
      <c r="F364" s="839" t="s">
        <v>2547</v>
      </c>
      <c r="G364" s="825" t="s">
        <v>2718</v>
      </c>
      <c r="H364" s="825" t="s">
        <v>2719</v>
      </c>
      <c r="I364" s="831">
        <v>5232.5</v>
      </c>
      <c r="J364" s="831">
        <v>1</v>
      </c>
      <c r="K364" s="832">
        <v>5232.5</v>
      </c>
    </row>
    <row r="365" spans="1:11" ht="14.45" customHeight="1" x14ac:dyDescent="0.2">
      <c r="A365" s="821" t="s">
        <v>569</v>
      </c>
      <c r="B365" s="822" t="s">
        <v>570</v>
      </c>
      <c r="C365" s="825" t="s">
        <v>592</v>
      </c>
      <c r="D365" s="839" t="s">
        <v>593</v>
      </c>
      <c r="E365" s="825" t="s">
        <v>2546</v>
      </c>
      <c r="F365" s="839" t="s">
        <v>2547</v>
      </c>
      <c r="G365" s="825" t="s">
        <v>2720</v>
      </c>
      <c r="H365" s="825" t="s">
        <v>2721</v>
      </c>
      <c r="I365" s="831">
        <v>5231.97998046875</v>
      </c>
      <c r="J365" s="831">
        <v>1</v>
      </c>
      <c r="K365" s="832">
        <v>5231.97998046875</v>
      </c>
    </row>
    <row r="366" spans="1:11" ht="14.45" customHeight="1" x14ac:dyDescent="0.2">
      <c r="A366" s="821" t="s">
        <v>569</v>
      </c>
      <c r="B366" s="822" t="s">
        <v>570</v>
      </c>
      <c r="C366" s="825" t="s">
        <v>592</v>
      </c>
      <c r="D366" s="839" t="s">
        <v>593</v>
      </c>
      <c r="E366" s="825" t="s">
        <v>2546</v>
      </c>
      <c r="F366" s="839" t="s">
        <v>2547</v>
      </c>
      <c r="G366" s="825" t="s">
        <v>2722</v>
      </c>
      <c r="H366" s="825" t="s">
        <v>2723</v>
      </c>
      <c r="I366" s="831">
        <v>5234.16015625</v>
      </c>
      <c r="J366" s="831">
        <v>1</v>
      </c>
      <c r="K366" s="832">
        <v>5234.16015625</v>
      </c>
    </row>
    <row r="367" spans="1:11" ht="14.45" customHeight="1" x14ac:dyDescent="0.2">
      <c r="A367" s="821" t="s">
        <v>569</v>
      </c>
      <c r="B367" s="822" t="s">
        <v>570</v>
      </c>
      <c r="C367" s="825" t="s">
        <v>592</v>
      </c>
      <c r="D367" s="839" t="s">
        <v>593</v>
      </c>
      <c r="E367" s="825" t="s">
        <v>2546</v>
      </c>
      <c r="F367" s="839" t="s">
        <v>2547</v>
      </c>
      <c r="G367" s="825" t="s">
        <v>2724</v>
      </c>
      <c r="H367" s="825" t="s">
        <v>2725</v>
      </c>
      <c r="I367" s="831">
        <v>6668.85009765625</v>
      </c>
      <c r="J367" s="831">
        <v>1</v>
      </c>
      <c r="K367" s="832">
        <v>6668.85009765625</v>
      </c>
    </row>
    <row r="368" spans="1:11" ht="14.45" customHeight="1" x14ac:dyDescent="0.2">
      <c r="A368" s="821" t="s">
        <v>569</v>
      </c>
      <c r="B368" s="822" t="s">
        <v>570</v>
      </c>
      <c r="C368" s="825" t="s">
        <v>592</v>
      </c>
      <c r="D368" s="839" t="s">
        <v>593</v>
      </c>
      <c r="E368" s="825" t="s">
        <v>2546</v>
      </c>
      <c r="F368" s="839" t="s">
        <v>2547</v>
      </c>
      <c r="G368" s="825" t="s">
        <v>2726</v>
      </c>
      <c r="H368" s="825" t="s">
        <v>2727</v>
      </c>
      <c r="I368" s="831">
        <v>471.95999145507813</v>
      </c>
      <c r="J368" s="831">
        <v>1</v>
      </c>
      <c r="K368" s="832">
        <v>471.95999145507813</v>
      </c>
    </row>
    <row r="369" spans="1:11" ht="14.45" customHeight="1" x14ac:dyDescent="0.2">
      <c r="A369" s="821" t="s">
        <v>569</v>
      </c>
      <c r="B369" s="822" t="s">
        <v>570</v>
      </c>
      <c r="C369" s="825" t="s">
        <v>592</v>
      </c>
      <c r="D369" s="839" t="s">
        <v>593</v>
      </c>
      <c r="E369" s="825" t="s">
        <v>2546</v>
      </c>
      <c r="F369" s="839" t="s">
        <v>2547</v>
      </c>
      <c r="G369" s="825" t="s">
        <v>2728</v>
      </c>
      <c r="H369" s="825" t="s">
        <v>2729</v>
      </c>
      <c r="I369" s="831">
        <v>58.970001220703125</v>
      </c>
      <c r="J369" s="831">
        <v>200</v>
      </c>
      <c r="K369" s="832">
        <v>11793.9501953125</v>
      </c>
    </row>
    <row r="370" spans="1:11" ht="14.45" customHeight="1" x14ac:dyDescent="0.2">
      <c r="A370" s="821" t="s">
        <v>569</v>
      </c>
      <c r="B370" s="822" t="s">
        <v>570</v>
      </c>
      <c r="C370" s="825" t="s">
        <v>592</v>
      </c>
      <c r="D370" s="839" t="s">
        <v>593</v>
      </c>
      <c r="E370" s="825" t="s">
        <v>2546</v>
      </c>
      <c r="F370" s="839" t="s">
        <v>2547</v>
      </c>
      <c r="G370" s="825" t="s">
        <v>2730</v>
      </c>
      <c r="H370" s="825" t="s">
        <v>2731</v>
      </c>
      <c r="I370" s="831">
        <v>2097.56005859375</v>
      </c>
      <c r="J370" s="831">
        <v>1</v>
      </c>
      <c r="K370" s="832">
        <v>2097.56005859375</v>
      </c>
    </row>
    <row r="371" spans="1:11" ht="14.45" customHeight="1" x14ac:dyDescent="0.2">
      <c r="A371" s="821" t="s">
        <v>569</v>
      </c>
      <c r="B371" s="822" t="s">
        <v>570</v>
      </c>
      <c r="C371" s="825" t="s">
        <v>592</v>
      </c>
      <c r="D371" s="839" t="s">
        <v>593</v>
      </c>
      <c r="E371" s="825" t="s">
        <v>2546</v>
      </c>
      <c r="F371" s="839" t="s">
        <v>2547</v>
      </c>
      <c r="G371" s="825" t="s">
        <v>2732</v>
      </c>
      <c r="H371" s="825" t="s">
        <v>2733</v>
      </c>
      <c r="I371" s="831">
        <v>454.16000366210938</v>
      </c>
      <c r="J371" s="831">
        <v>10</v>
      </c>
      <c r="K371" s="832">
        <v>4541.60009765625</v>
      </c>
    </row>
    <row r="372" spans="1:11" ht="14.45" customHeight="1" x14ac:dyDescent="0.2">
      <c r="A372" s="821" t="s">
        <v>569</v>
      </c>
      <c r="B372" s="822" t="s">
        <v>570</v>
      </c>
      <c r="C372" s="825" t="s">
        <v>592</v>
      </c>
      <c r="D372" s="839" t="s">
        <v>593</v>
      </c>
      <c r="E372" s="825" t="s">
        <v>2546</v>
      </c>
      <c r="F372" s="839" t="s">
        <v>2547</v>
      </c>
      <c r="G372" s="825" t="s">
        <v>2734</v>
      </c>
      <c r="H372" s="825" t="s">
        <v>2735</v>
      </c>
      <c r="I372" s="831">
        <v>525.3599853515625</v>
      </c>
      <c r="J372" s="831">
        <v>2</v>
      </c>
      <c r="K372" s="832">
        <v>1050.719970703125</v>
      </c>
    </row>
    <row r="373" spans="1:11" ht="14.45" customHeight="1" x14ac:dyDescent="0.2">
      <c r="A373" s="821" t="s">
        <v>569</v>
      </c>
      <c r="B373" s="822" t="s">
        <v>570</v>
      </c>
      <c r="C373" s="825" t="s">
        <v>592</v>
      </c>
      <c r="D373" s="839" t="s">
        <v>593</v>
      </c>
      <c r="E373" s="825" t="s">
        <v>2546</v>
      </c>
      <c r="F373" s="839" t="s">
        <v>2547</v>
      </c>
      <c r="G373" s="825" t="s">
        <v>2736</v>
      </c>
      <c r="H373" s="825" t="s">
        <v>2737</v>
      </c>
      <c r="I373" s="831">
        <v>525.3699951171875</v>
      </c>
      <c r="J373" s="831">
        <v>2</v>
      </c>
      <c r="K373" s="832">
        <v>1050.72998046875</v>
      </c>
    </row>
    <row r="374" spans="1:11" ht="14.45" customHeight="1" x14ac:dyDescent="0.2">
      <c r="A374" s="821" t="s">
        <v>569</v>
      </c>
      <c r="B374" s="822" t="s">
        <v>570</v>
      </c>
      <c r="C374" s="825" t="s">
        <v>592</v>
      </c>
      <c r="D374" s="839" t="s">
        <v>593</v>
      </c>
      <c r="E374" s="825" t="s">
        <v>2546</v>
      </c>
      <c r="F374" s="839" t="s">
        <v>2547</v>
      </c>
      <c r="G374" s="825" t="s">
        <v>2738</v>
      </c>
      <c r="H374" s="825" t="s">
        <v>2739</v>
      </c>
      <c r="I374" s="831">
        <v>1368.5</v>
      </c>
      <c r="J374" s="831">
        <v>3</v>
      </c>
      <c r="K374" s="832">
        <v>4105.5</v>
      </c>
    </row>
    <row r="375" spans="1:11" ht="14.45" customHeight="1" x14ac:dyDescent="0.2">
      <c r="A375" s="821" t="s">
        <v>569</v>
      </c>
      <c r="B375" s="822" t="s">
        <v>570</v>
      </c>
      <c r="C375" s="825" t="s">
        <v>592</v>
      </c>
      <c r="D375" s="839" t="s">
        <v>593</v>
      </c>
      <c r="E375" s="825" t="s">
        <v>2546</v>
      </c>
      <c r="F375" s="839" t="s">
        <v>2547</v>
      </c>
      <c r="G375" s="825" t="s">
        <v>2740</v>
      </c>
      <c r="H375" s="825" t="s">
        <v>2741</v>
      </c>
      <c r="I375" s="831">
        <v>7869.27001953125</v>
      </c>
      <c r="J375" s="831">
        <v>1</v>
      </c>
      <c r="K375" s="832">
        <v>7869.27001953125</v>
      </c>
    </row>
    <row r="376" spans="1:11" ht="14.45" customHeight="1" x14ac:dyDescent="0.2">
      <c r="A376" s="821" t="s">
        <v>569</v>
      </c>
      <c r="B376" s="822" t="s">
        <v>570</v>
      </c>
      <c r="C376" s="825" t="s">
        <v>592</v>
      </c>
      <c r="D376" s="839" t="s">
        <v>593</v>
      </c>
      <c r="E376" s="825" t="s">
        <v>2546</v>
      </c>
      <c r="F376" s="839" t="s">
        <v>2547</v>
      </c>
      <c r="G376" s="825" t="s">
        <v>2742</v>
      </c>
      <c r="H376" s="825" t="s">
        <v>2743</v>
      </c>
      <c r="I376" s="831">
        <v>935.71002197265625</v>
      </c>
      <c r="J376" s="831">
        <v>3</v>
      </c>
      <c r="K376" s="832">
        <v>2807.1300659179688</v>
      </c>
    </row>
    <row r="377" spans="1:11" ht="14.45" customHeight="1" x14ac:dyDescent="0.2">
      <c r="A377" s="821" t="s">
        <v>569</v>
      </c>
      <c r="B377" s="822" t="s">
        <v>570</v>
      </c>
      <c r="C377" s="825" t="s">
        <v>592</v>
      </c>
      <c r="D377" s="839" t="s">
        <v>593</v>
      </c>
      <c r="E377" s="825" t="s">
        <v>2546</v>
      </c>
      <c r="F377" s="839" t="s">
        <v>2547</v>
      </c>
      <c r="G377" s="825" t="s">
        <v>2744</v>
      </c>
      <c r="H377" s="825" t="s">
        <v>2745</v>
      </c>
      <c r="I377" s="831">
        <v>935.71002197265625</v>
      </c>
      <c r="J377" s="831">
        <v>1</v>
      </c>
      <c r="K377" s="832">
        <v>935.71002197265625</v>
      </c>
    </row>
    <row r="378" spans="1:11" ht="14.45" customHeight="1" x14ac:dyDescent="0.2">
      <c r="A378" s="821" t="s">
        <v>569</v>
      </c>
      <c r="B378" s="822" t="s">
        <v>570</v>
      </c>
      <c r="C378" s="825" t="s">
        <v>592</v>
      </c>
      <c r="D378" s="839" t="s">
        <v>593</v>
      </c>
      <c r="E378" s="825" t="s">
        <v>2546</v>
      </c>
      <c r="F378" s="839" t="s">
        <v>2547</v>
      </c>
      <c r="G378" s="825" t="s">
        <v>2746</v>
      </c>
      <c r="H378" s="825" t="s">
        <v>2747</v>
      </c>
      <c r="I378" s="831">
        <v>935.71002197265625</v>
      </c>
      <c r="J378" s="831">
        <v>1</v>
      </c>
      <c r="K378" s="832">
        <v>935.71002197265625</v>
      </c>
    </row>
    <row r="379" spans="1:11" ht="14.45" customHeight="1" x14ac:dyDescent="0.2">
      <c r="A379" s="821" t="s">
        <v>569</v>
      </c>
      <c r="B379" s="822" t="s">
        <v>570</v>
      </c>
      <c r="C379" s="825" t="s">
        <v>592</v>
      </c>
      <c r="D379" s="839" t="s">
        <v>593</v>
      </c>
      <c r="E379" s="825" t="s">
        <v>2546</v>
      </c>
      <c r="F379" s="839" t="s">
        <v>2547</v>
      </c>
      <c r="G379" s="825" t="s">
        <v>2748</v>
      </c>
      <c r="H379" s="825" t="s">
        <v>2749</v>
      </c>
      <c r="I379" s="831">
        <v>935.71002197265625</v>
      </c>
      <c r="J379" s="831">
        <v>1</v>
      </c>
      <c r="K379" s="832">
        <v>935.71002197265625</v>
      </c>
    </row>
    <row r="380" spans="1:11" ht="14.45" customHeight="1" x14ac:dyDescent="0.2">
      <c r="A380" s="821" t="s">
        <v>569</v>
      </c>
      <c r="B380" s="822" t="s">
        <v>570</v>
      </c>
      <c r="C380" s="825" t="s">
        <v>592</v>
      </c>
      <c r="D380" s="839" t="s">
        <v>593</v>
      </c>
      <c r="E380" s="825" t="s">
        <v>2546</v>
      </c>
      <c r="F380" s="839" t="s">
        <v>2547</v>
      </c>
      <c r="G380" s="825" t="s">
        <v>2750</v>
      </c>
      <c r="H380" s="825" t="s">
        <v>2751</v>
      </c>
      <c r="I380" s="831">
        <v>935.71002197265625</v>
      </c>
      <c r="J380" s="831">
        <v>1</v>
      </c>
      <c r="K380" s="832">
        <v>935.71002197265625</v>
      </c>
    </row>
    <row r="381" spans="1:11" ht="14.45" customHeight="1" x14ac:dyDescent="0.2">
      <c r="A381" s="821" t="s">
        <v>569</v>
      </c>
      <c r="B381" s="822" t="s">
        <v>570</v>
      </c>
      <c r="C381" s="825" t="s">
        <v>592</v>
      </c>
      <c r="D381" s="839" t="s">
        <v>593</v>
      </c>
      <c r="E381" s="825" t="s">
        <v>2546</v>
      </c>
      <c r="F381" s="839" t="s">
        <v>2547</v>
      </c>
      <c r="G381" s="825" t="s">
        <v>2752</v>
      </c>
      <c r="H381" s="825" t="s">
        <v>2753</v>
      </c>
      <c r="I381" s="831">
        <v>1185.239990234375</v>
      </c>
      <c r="J381" s="831">
        <v>2</v>
      </c>
      <c r="K381" s="832">
        <v>2370.47998046875</v>
      </c>
    </row>
    <row r="382" spans="1:11" ht="14.45" customHeight="1" x14ac:dyDescent="0.2">
      <c r="A382" s="821" t="s">
        <v>569</v>
      </c>
      <c r="B382" s="822" t="s">
        <v>570</v>
      </c>
      <c r="C382" s="825" t="s">
        <v>592</v>
      </c>
      <c r="D382" s="839" t="s">
        <v>593</v>
      </c>
      <c r="E382" s="825" t="s">
        <v>2546</v>
      </c>
      <c r="F382" s="839" t="s">
        <v>2547</v>
      </c>
      <c r="G382" s="825" t="s">
        <v>2754</v>
      </c>
      <c r="H382" s="825" t="s">
        <v>2755</v>
      </c>
      <c r="I382" s="831">
        <v>1949.1099853515625</v>
      </c>
      <c r="J382" s="831">
        <v>1</v>
      </c>
      <c r="K382" s="832">
        <v>1949.1099853515625</v>
      </c>
    </row>
    <row r="383" spans="1:11" ht="14.45" customHeight="1" x14ac:dyDescent="0.2">
      <c r="A383" s="821" t="s">
        <v>569</v>
      </c>
      <c r="B383" s="822" t="s">
        <v>570</v>
      </c>
      <c r="C383" s="825" t="s">
        <v>592</v>
      </c>
      <c r="D383" s="839" t="s">
        <v>593</v>
      </c>
      <c r="E383" s="825" t="s">
        <v>2546</v>
      </c>
      <c r="F383" s="839" t="s">
        <v>2547</v>
      </c>
      <c r="G383" s="825" t="s">
        <v>2756</v>
      </c>
      <c r="H383" s="825" t="s">
        <v>2757</v>
      </c>
      <c r="I383" s="831">
        <v>2314.429931640625</v>
      </c>
      <c r="J383" s="831">
        <v>1</v>
      </c>
      <c r="K383" s="832">
        <v>2314.429931640625</v>
      </c>
    </row>
    <row r="384" spans="1:11" ht="14.45" customHeight="1" x14ac:dyDescent="0.2">
      <c r="A384" s="821" t="s">
        <v>569</v>
      </c>
      <c r="B384" s="822" t="s">
        <v>570</v>
      </c>
      <c r="C384" s="825" t="s">
        <v>592</v>
      </c>
      <c r="D384" s="839" t="s">
        <v>593</v>
      </c>
      <c r="E384" s="825" t="s">
        <v>2546</v>
      </c>
      <c r="F384" s="839" t="s">
        <v>2547</v>
      </c>
      <c r="G384" s="825" t="s">
        <v>2758</v>
      </c>
      <c r="H384" s="825" t="s">
        <v>2759</v>
      </c>
      <c r="I384" s="831">
        <v>1772.97998046875</v>
      </c>
      <c r="J384" s="831">
        <v>4</v>
      </c>
      <c r="K384" s="832">
        <v>7091.919921875</v>
      </c>
    </row>
    <row r="385" spans="1:11" ht="14.45" customHeight="1" x14ac:dyDescent="0.2">
      <c r="A385" s="821" t="s">
        <v>569</v>
      </c>
      <c r="B385" s="822" t="s">
        <v>570</v>
      </c>
      <c r="C385" s="825" t="s">
        <v>592</v>
      </c>
      <c r="D385" s="839" t="s">
        <v>593</v>
      </c>
      <c r="E385" s="825" t="s">
        <v>2546</v>
      </c>
      <c r="F385" s="839" t="s">
        <v>2547</v>
      </c>
      <c r="G385" s="825" t="s">
        <v>2760</v>
      </c>
      <c r="H385" s="825" t="s">
        <v>2761</v>
      </c>
      <c r="I385" s="831">
        <v>1772.9828404017858</v>
      </c>
      <c r="J385" s="831">
        <v>10</v>
      </c>
      <c r="K385" s="832">
        <v>17729.81982421875</v>
      </c>
    </row>
    <row r="386" spans="1:11" ht="14.45" customHeight="1" x14ac:dyDescent="0.2">
      <c r="A386" s="821" t="s">
        <v>569</v>
      </c>
      <c r="B386" s="822" t="s">
        <v>570</v>
      </c>
      <c r="C386" s="825" t="s">
        <v>592</v>
      </c>
      <c r="D386" s="839" t="s">
        <v>593</v>
      </c>
      <c r="E386" s="825" t="s">
        <v>2546</v>
      </c>
      <c r="F386" s="839" t="s">
        <v>2547</v>
      </c>
      <c r="G386" s="825" t="s">
        <v>2762</v>
      </c>
      <c r="H386" s="825" t="s">
        <v>2763</v>
      </c>
      <c r="I386" s="831">
        <v>1772.969970703125</v>
      </c>
      <c r="J386" s="831">
        <v>5</v>
      </c>
      <c r="K386" s="832">
        <v>8864.83984375</v>
      </c>
    </row>
    <row r="387" spans="1:11" ht="14.45" customHeight="1" x14ac:dyDescent="0.2">
      <c r="A387" s="821" t="s">
        <v>569</v>
      </c>
      <c r="B387" s="822" t="s">
        <v>570</v>
      </c>
      <c r="C387" s="825" t="s">
        <v>592</v>
      </c>
      <c r="D387" s="839" t="s">
        <v>593</v>
      </c>
      <c r="E387" s="825" t="s">
        <v>2546</v>
      </c>
      <c r="F387" s="839" t="s">
        <v>2547</v>
      </c>
      <c r="G387" s="825" t="s">
        <v>2764</v>
      </c>
      <c r="H387" s="825" t="s">
        <v>2765</v>
      </c>
      <c r="I387" s="831">
        <v>1772.97998046875</v>
      </c>
      <c r="J387" s="831">
        <v>2</v>
      </c>
      <c r="K387" s="832">
        <v>3545.949951171875</v>
      </c>
    </row>
    <row r="388" spans="1:11" ht="14.45" customHeight="1" x14ac:dyDescent="0.2">
      <c r="A388" s="821" t="s">
        <v>569</v>
      </c>
      <c r="B388" s="822" t="s">
        <v>570</v>
      </c>
      <c r="C388" s="825" t="s">
        <v>592</v>
      </c>
      <c r="D388" s="839" t="s">
        <v>593</v>
      </c>
      <c r="E388" s="825" t="s">
        <v>2546</v>
      </c>
      <c r="F388" s="839" t="s">
        <v>2547</v>
      </c>
      <c r="G388" s="825" t="s">
        <v>2766</v>
      </c>
      <c r="H388" s="825" t="s">
        <v>2767</v>
      </c>
      <c r="I388" s="831">
        <v>7814.169921875</v>
      </c>
      <c r="J388" s="831">
        <v>1</v>
      </c>
      <c r="K388" s="832">
        <v>7814.169921875</v>
      </c>
    </row>
    <row r="389" spans="1:11" ht="14.45" customHeight="1" x14ac:dyDescent="0.2">
      <c r="A389" s="821" t="s">
        <v>569</v>
      </c>
      <c r="B389" s="822" t="s">
        <v>570</v>
      </c>
      <c r="C389" s="825" t="s">
        <v>592</v>
      </c>
      <c r="D389" s="839" t="s">
        <v>593</v>
      </c>
      <c r="E389" s="825" t="s">
        <v>2546</v>
      </c>
      <c r="F389" s="839" t="s">
        <v>2547</v>
      </c>
      <c r="G389" s="825" t="s">
        <v>2768</v>
      </c>
      <c r="H389" s="825" t="s">
        <v>2769</v>
      </c>
      <c r="I389" s="831">
        <v>9019.8701171875</v>
      </c>
      <c r="J389" s="831">
        <v>1</v>
      </c>
      <c r="K389" s="832">
        <v>9019.8701171875</v>
      </c>
    </row>
    <row r="390" spans="1:11" ht="14.45" customHeight="1" x14ac:dyDescent="0.2">
      <c r="A390" s="821" t="s">
        <v>569</v>
      </c>
      <c r="B390" s="822" t="s">
        <v>570</v>
      </c>
      <c r="C390" s="825" t="s">
        <v>592</v>
      </c>
      <c r="D390" s="839" t="s">
        <v>593</v>
      </c>
      <c r="E390" s="825" t="s">
        <v>2546</v>
      </c>
      <c r="F390" s="839" t="s">
        <v>2547</v>
      </c>
      <c r="G390" s="825" t="s">
        <v>2770</v>
      </c>
      <c r="H390" s="825" t="s">
        <v>2771</v>
      </c>
      <c r="I390" s="831">
        <v>9019.8798828125</v>
      </c>
      <c r="J390" s="831">
        <v>1</v>
      </c>
      <c r="K390" s="832">
        <v>9019.8798828125</v>
      </c>
    </row>
    <row r="391" spans="1:11" ht="14.45" customHeight="1" x14ac:dyDescent="0.2">
      <c r="A391" s="821" t="s">
        <v>569</v>
      </c>
      <c r="B391" s="822" t="s">
        <v>570</v>
      </c>
      <c r="C391" s="825" t="s">
        <v>592</v>
      </c>
      <c r="D391" s="839" t="s">
        <v>593</v>
      </c>
      <c r="E391" s="825" t="s">
        <v>2546</v>
      </c>
      <c r="F391" s="839" t="s">
        <v>2547</v>
      </c>
      <c r="G391" s="825" t="s">
        <v>2772</v>
      </c>
      <c r="H391" s="825" t="s">
        <v>2773</v>
      </c>
      <c r="I391" s="831">
        <v>9019.8798828125</v>
      </c>
      <c r="J391" s="831">
        <v>2</v>
      </c>
      <c r="K391" s="832">
        <v>18039.759765625</v>
      </c>
    </row>
    <row r="392" spans="1:11" ht="14.45" customHeight="1" x14ac:dyDescent="0.2">
      <c r="A392" s="821" t="s">
        <v>569</v>
      </c>
      <c r="B392" s="822" t="s">
        <v>570</v>
      </c>
      <c r="C392" s="825" t="s">
        <v>592</v>
      </c>
      <c r="D392" s="839" t="s">
        <v>593</v>
      </c>
      <c r="E392" s="825" t="s">
        <v>2546</v>
      </c>
      <c r="F392" s="839" t="s">
        <v>2547</v>
      </c>
      <c r="G392" s="825" t="s">
        <v>2774</v>
      </c>
      <c r="H392" s="825" t="s">
        <v>2775</v>
      </c>
      <c r="I392" s="831">
        <v>9019.8798828125</v>
      </c>
      <c r="J392" s="831">
        <v>1</v>
      </c>
      <c r="K392" s="832">
        <v>9019.8798828125</v>
      </c>
    </row>
    <row r="393" spans="1:11" ht="14.45" customHeight="1" x14ac:dyDescent="0.2">
      <c r="A393" s="821" t="s">
        <v>569</v>
      </c>
      <c r="B393" s="822" t="s">
        <v>570</v>
      </c>
      <c r="C393" s="825" t="s">
        <v>592</v>
      </c>
      <c r="D393" s="839" t="s">
        <v>593</v>
      </c>
      <c r="E393" s="825" t="s">
        <v>2546</v>
      </c>
      <c r="F393" s="839" t="s">
        <v>2547</v>
      </c>
      <c r="G393" s="825" t="s">
        <v>2776</v>
      </c>
      <c r="H393" s="825" t="s">
        <v>2777</v>
      </c>
      <c r="I393" s="831">
        <v>9019.900390625</v>
      </c>
      <c r="J393" s="831">
        <v>1</v>
      </c>
      <c r="K393" s="832">
        <v>9019.900390625</v>
      </c>
    </row>
    <row r="394" spans="1:11" ht="14.45" customHeight="1" x14ac:dyDescent="0.2">
      <c r="A394" s="821" t="s">
        <v>569</v>
      </c>
      <c r="B394" s="822" t="s">
        <v>570</v>
      </c>
      <c r="C394" s="825" t="s">
        <v>592</v>
      </c>
      <c r="D394" s="839" t="s">
        <v>593</v>
      </c>
      <c r="E394" s="825" t="s">
        <v>2546</v>
      </c>
      <c r="F394" s="839" t="s">
        <v>2547</v>
      </c>
      <c r="G394" s="825" t="s">
        <v>2778</v>
      </c>
      <c r="H394" s="825" t="s">
        <v>2779</v>
      </c>
      <c r="I394" s="831">
        <v>9019.8798828125</v>
      </c>
      <c r="J394" s="831">
        <v>1</v>
      </c>
      <c r="K394" s="832">
        <v>9019.8798828125</v>
      </c>
    </row>
    <row r="395" spans="1:11" ht="14.45" customHeight="1" x14ac:dyDescent="0.2">
      <c r="A395" s="821" t="s">
        <v>569</v>
      </c>
      <c r="B395" s="822" t="s">
        <v>570</v>
      </c>
      <c r="C395" s="825" t="s">
        <v>592</v>
      </c>
      <c r="D395" s="839" t="s">
        <v>593</v>
      </c>
      <c r="E395" s="825" t="s">
        <v>2546</v>
      </c>
      <c r="F395" s="839" t="s">
        <v>2547</v>
      </c>
      <c r="G395" s="825" t="s">
        <v>2780</v>
      </c>
      <c r="H395" s="825" t="s">
        <v>2781</v>
      </c>
      <c r="I395" s="831">
        <v>9019.8798828125</v>
      </c>
      <c r="J395" s="831">
        <v>1</v>
      </c>
      <c r="K395" s="832">
        <v>9019.8798828125</v>
      </c>
    </row>
    <row r="396" spans="1:11" ht="14.45" customHeight="1" x14ac:dyDescent="0.2">
      <c r="A396" s="821" t="s">
        <v>569</v>
      </c>
      <c r="B396" s="822" t="s">
        <v>570</v>
      </c>
      <c r="C396" s="825" t="s">
        <v>592</v>
      </c>
      <c r="D396" s="839" t="s">
        <v>593</v>
      </c>
      <c r="E396" s="825" t="s">
        <v>2546</v>
      </c>
      <c r="F396" s="839" t="s">
        <v>2547</v>
      </c>
      <c r="G396" s="825" t="s">
        <v>2782</v>
      </c>
      <c r="H396" s="825" t="s">
        <v>2783</v>
      </c>
      <c r="I396" s="831">
        <v>7893.1201171875</v>
      </c>
      <c r="J396" s="831">
        <v>1</v>
      </c>
      <c r="K396" s="832">
        <v>7893.1201171875</v>
      </c>
    </row>
    <row r="397" spans="1:11" ht="14.45" customHeight="1" x14ac:dyDescent="0.2">
      <c r="A397" s="821" t="s">
        <v>569</v>
      </c>
      <c r="B397" s="822" t="s">
        <v>570</v>
      </c>
      <c r="C397" s="825" t="s">
        <v>592</v>
      </c>
      <c r="D397" s="839" t="s">
        <v>593</v>
      </c>
      <c r="E397" s="825" t="s">
        <v>2546</v>
      </c>
      <c r="F397" s="839" t="s">
        <v>2547</v>
      </c>
      <c r="G397" s="825" t="s">
        <v>2784</v>
      </c>
      <c r="H397" s="825" t="s">
        <v>2785</v>
      </c>
      <c r="I397" s="831">
        <v>9158.330078125</v>
      </c>
      <c r="J397" s="831">
        <v>1</v>
      </c>
      <c r="K397" s="832">
        <v>9158.330078125</v>
      </c>
    </row>
    <row r="398" spans="1:11" ht="14.45" customHeight="1" x14ac:dyDescent="0.2">
      <c r="A398" s="821" t="s">
        <v>569</v>
      </c>
      <c r="B398" s="822" t="s">
        <v>570</v>
      </c>
      <c r="C398" s="825" t="s">
        <v>592</v>
      </c>
      <c r="D398" s="839" t="s">
        <v>593</v>
      </c>
      <c r="E398" s="825" t="s">
        <v>2546</v>
      </c>
      <c r="F398" s="839" t="s">
        <v>2547</v>
      </c>
      <c r="G398" s="825" t="s">
        <v>2786</v>
      </c>
      <c r="H398" s="825" t="s">
        <v>2787</v>
      </c>
      <c r="I398" s="831">
        <v>7876.39990234375</v>
      </c>
      <c r="J398" s="831">
        <v>3</v>
      </c>
      <c r="K398" s="832">
        <v>23629.19970703125</v>
      </c>
    </row>
    <row r="399" spans="1:11" ht="14.45" customHeight="1" x14ac:dyDescent="0.2">
      <c r="A399" s="821" t="s">
        <v>569</v>
      </c>
      <c r="B399" s="822" t="s">
        <v>570</v>
      </c>
      <c r="C399" s="825" t="s">
        <v>592</v>
      </c>
      <c r="D399" s="839" t="s">
        <v>593</v>
      </c>
      <c r="E399" s="825" t="s">
        <v>2546</v>
      </c>
      <c r="F399" s="839" t="s">
        <v>2547</v>
      </c>
      <c r="G399" s="825" t="s">
        <v>2788</v>
      </c>
      <c r="H399" s="825" t="s">
        <v>2789</v>
      </c>
      <c r="I399" s="831">
        <v>7876.469889322917</v>
      </c>
      <c r="J399" s="831">
        <v>3</v>
      </c>
      <c r="K399" s="832">
        <v>23629.40966796875</v>
      </c>
    </row>
    <row r="400" spans="1:11" ht="14.45" customHeight="1" x14ac:dyDescent="0.2">
      <c r="A400" s="821" t="s">
        <v>569</v>
      </c>
      <c r="B400" s="822" t="s">
        <v>570</v>
      </c>
      <c r="C400" s="825" t="s">
        <v>592</v>
      </c>
      <c r="D400" s="839" t="s">
        <v>593</v>
      </c>
      <c r="E400" s="825" t="s">
        <v>2546</v>
      </c>
      <c r="F400" s="839" t="s">
        <v>2547</v>
      </c>
      <c r="G400" s="825" t="s">
        <v>2790</v>
      </c>
      <c r="H400" s="825" t="s">
        <v>2791</v>
      </c>
      <c r="I400" s="831">
        <v>9112.75</v>
      </c>
      <c r="J400" s="831">
        <v>1</v>
      </c>
      <c r="K400" s="832">
        <v>9112.75</v>
      </c>
    </row>
    <row r="401" spans="1:11" ht="14.45" customHeight="1" x14ac:dyDescent="0.2">
      <c r="A401" s="821" t="s">
        <v>569</v>
      </c>
      <c r="B401" s="822" t="s">
        <v>570</v>
      </c>
      <c r="C401" s="825" t="s">
        <v>592</v>
      </c>
      <c r="D401" s="839" t="s">
        <v>593</v>
      </c>
      <c r="E401" s="825" t="s">
        <v>2546</v>
      </c>
      <c r="F401" s="839" t="s">
        <v>2547</v>
      </c>
      <c r="G401" s="825" t="s">
        <v>2792</v>
      </c>
      <c r="H401" s="825" t="s">
        <v>2793</v>
      </c>
      <c r="I401" s="831">
        <v>4452.7998046875</v>
      </c>
      <c r="J401" s="831">
        <v>3</v>
      </c>
      <c r="K401" s="832">
        <v>13358.3994140625</v>
      </c>
    </row>
    <row r="402" spans="1:11" ht="14.45" customHeight="1" x14ac:dyDescent="0.2">
      <c r="A402" s="821" t="s">
        <v>569</v>
      </c>
      <c r="B402" s="822" t="s">
        <v>570</v>
      </c>
      <c r="C402" s="825" t="s">
        <v>592</v>
      </c>
      <c r="D402" s="839" t="s">
        <v>593</v>
      </c>
      <c r="E402" s="825" t="s">
        <v>2546</v>
      </c>
      <c r="F402" s="839" t="s">
        <v>2547</v>
      </c>
      <c r="G402" s="825" t="s">
        <v>2794</v>
      </c>
      <c r="H402" s="825" t="s">
        <v>2795</v>
      </c>
      <c r="I402" s="831">
        <v>10779.213216145834</v>
      </c>
      <c r="J402" s="831">
        <v>3</v>
      </c>
      <c r="K402" s="832">
        <v>32337.6396484375</v>
      </c>
    </row>
    <row r="403" spans="1:11" ht="14.45" customHeight="1" x14ac:dyDescent="0.2">
      <c r="A403" s="821" t="s">
        <v>569</v>
      </c>
      <c r="B403" s="822" t="s">
        <v>570</v>
      </c>
      <c r="C403" s="825" t="s">
        <v>592</v>
      </c>
      <c r="D403" s="839" t="s">
        <v>593</v>
      </c>
      <c r="E403" s="825" t="s">
        <v>2546</v>
      </c>
      <c r="F403" s="839" t="s">
        <v>2547</v>
      </c>
      <c r="G403" s="825" t="s">
        <v>2796</v>
      </c>
      <c r="H403" s="825" t="s">
        <v>2797</v>
      </c>
      <c r="I403" s="831">
        <v>10779.2099609375</v>
      </c>
      <c r="J403" s="831">
        <v>2</v>
      </c>
      <c r="K403" s="832">
        <v>21558.419921875</v>
      </c>
    </row>
    <row r="404" spans="1:11" ht="14.45" customHeight="1" x14ac:dyDescent="0.2">
      <c r="A404" s="821" t="s">
        <v>569</v>
      </c>
      <c r="B404" s="822" t="s">
        <v>570</v>
      </c>
      <c r="C404" s="825" t="s">
        <v>592</v>
      </c>
      <c r="D404" s="839" t="s">
        <v>593</v>
      </c>
      <c r="E404" s="825" t="s">
        <v>2546</v>
      </c>
      <c r="F404" s="839" t="s">
        <v>2547</v>
      </c>
      <c r="G404" s="825" t="s">
        <v>2798</v>
      </c>
      <c r="H404" s="825" t="s">
        <v>2799</v>
      </c>
      <c r="I404" s="831">
        <v>10779.2099609375</v>
      </c>
      <c r="J404" s="831">
        <v>1</v>
      </c>
      <c r="K404" s="832">
        <v>10779.2099609375</v>
      </c>
    </row>
    <row r="405" spans="1:11" ht="14.45" customHeight="1" x14ac:dyDescent="0.2">
      <c r="A405" s="821" t="s">
        <v>569</v>
      </c>
      <c r="B405" s="822" t="s">
        <v>570</v>
      </c>
      <c r="C405" s="825" t="s">
        <v>592</v>
      </c>
      <c r="D405" s="839" t="s">
        <v>593</v>
      </c>
      <c r="E405" s="825" t="s">
        <v>2546</v>
      </c>
      <c r="F405" s="839" t="s">
        <v>2547</v>
      </c>
      <c r="G405" s="825" t="s">
        <v>2800</v>
      </c>
      <c r="H405" s="825" t="s">
        <v>2801</v>
      </c>
      <c r="I405" s="831">
        <v>10779.2099609375</v>
      </c>
      <c r="J405" s="831">
        <v>1</v>
      </c>
      <c r="K405" s="832">
        <v>10779.2099609375</v>
      </c>
    </row>
    <row r="406" spans="1:11" ht="14.45" customHeight="1" x14ac:dyDescent="0.2">
      <c r="A406" s="821" t="s">
        <v>569</v>
      </c>
      <c r="B406" s="822" t="s">
        <v>570</v>
      </c>
      <c r="C406" s="825" t="s">
        <v>592</v>
      </c>
      <c r="D406" s="839" t="s">
        <v>593</v>
      </c>
      <c r="E406" s="825" t="s">
        <v>2546</v>
      </c>
      <c r="F406" s="839" t="s">
        <v>2547</v>
      </c>
      <c r="G406" s="825" t="s">
        <v>2802</v>
      </c>
      <c r="H406" s="825" t="s">
        <v>2803</v>
      </c>
      <c r="I406" s="831">
        <v>10779.2099609375</v>
      </c>
      <c r="J406" s="831">
        <v>1</v>
      </c>
      <c r="K406" s="832">
        <v>10779.2099609375</v>
      </c>
    </row>
    <row r="407" spans="1:11" ht="14.45" customHeight="1" x14ac:dyDescent="0.2">
      <c r="A407" s="821" t="s">
        <v>569</v>
      </c>
      <c r="B407" s="822" t="s">
        <v>570</v>
      </c>
      <c r="C407" s="825" t="s">
        <v>592</v>
      </c>
      <c r="D407" s="839" t="s">
        <v>593</v>
      </c>
      <c r="E407" s="825" t="s">
        <v>2546</v>
      </c>
      <c r="F407" s="839" t="s">
        <v>2547</v>
      </c>
      <c r="G407" s="825" t="s">
        <v>2804</v>
      </c>
      <c r="H407" s="825" t="s">
        <v>2805</v>
      </c>
      <c r="I407" s="831">
        <v>527.8499755859375</v>
      </c>
      <c r="J407" s="831">
        <v>5</v>
      </c>
      <c r="K407" s="832">
        <v>2639.2498779296875</v>
      </c>
    </row>
    <row r="408" spans="1:11" ht="14.45" customHeight="1" x14ac:dyDescent="0.2">
      <c r="A408" s="821" t="s">
        <v>569</v>
      </c>
      <c r="B408" s="822" t="s">
        <v>570</v>
      </c>
      <c r="C408" s="825" t="s">
        <v>592</v>
      </c>
      <c r="D408" s="839" t="s">
        <v>593</v>
      </c>
      <c r="E408" s="825" t="s">
        <v>2546</v>
      </c>
      <c r="F408" s="839" t="s">
        <v>2547</v>
      </c>
      <c r="G408" s="825" t="s">
        <v>2806</v>
      </c>
      <c r="H408" s="825" t="s">
        <v>2807</v>
      </c>
      <c r="I408" s="831">
        <v>527.8499755859375</v>
      </c>
      <c r="J408" s="831">
        <v>13</v>
      </c>
      <c r="K408" s="832">
        <v>6862.0496826171875</v>
      </c>
    </row>
    <row r="409" spans="1:11" ht="14.45" customHeight="1" x14ac:dyDescent="0.2">
      <c r="A409" s="821" t="s">
        <v>569</v>
      </c>
      <c r="B409" s="822" t="s">
        <v>570</v>
      </c>
      <c r="C409" s="825" t="s">
        <v>592</v>
      </c>
      <c r="D409" s="839" t="s">
        <v>593</v>
      </c>
      <c r="E409" s="825" t="s">
        <v>2546</v>
      </c>
      <c r="F409" s="839" t="s">
        <v>2547</v>
      </c>
      <c r="G409" s="825" t="s">
        <v>2808</v>
      </c>
      <c r="H409" s="825" t="s">
        <v>2809</v>
      </c>
      <c r="I409" s="831">
        <v>527.8499755859375</v>
      </c>
      <c r="J409" s="831">
        <v>23</v>
      </c>
      <c r="K409" s="832">
        <v>12140.549926757813</v>
      </c>
    </row>
    <row r="410" spans="1:11" ht="14.45" customHeight="1" x14ac:dyDescent="0.2">
      <c r="A410" s="821" t="s">
        <v>569</v>
      </c>
      <c r="B410" s="822" t="s">
        <v>570</v>
      </c>
      <c r="C410" s="825" t="s">
        <v>592</v>
      </c>
      <c r="D410" s="839" t="s">
        <v>593</v>
      </c>
      <c r="E410" s="825" t="s">
        <v>2546</v>
      </c>
      <c r="F410" s="839" t="s">
        <v>2547</v>
      </c>
      <c r="G410" s="825" t="s">
        <v>2810</v>
      </c>
      <c r="H410" s="825" t="s">
        <v>2811</v>
      </c>
      <c r="I410" s="831">
        <v>527.8499755859375</v>
      </c>
      <c r="J410" s="831">
        <v>29</v>
      </c>
      <c r="K410" s="832">
        <v>15307.649658203125</v>
      </c>
    </row>
    <row r="411" spans="1:11" ht="14.45" customHeight="1" x14ac:dyDescent="0.2">
      <c r="A411" s="821" t="s">
        <v>569</v>
      </c>
      <c r="B411" s="822" t="s">
        <v>570</v>
      </c>
      <c r="C411" s="825" t="s">
        <v>592</v>
      </c>
      <c r="D411" s="839" t="s">
        <v>593</v>
      </c>
      <c r="E411" s="825" t="s">
        <v>2546</v>
      </c>
      <c r="F411" s="839" t="s">
        <v>2547</v>
      </c>
      <c r="G411" s="825" t="s">
        <v>2812</v>
      </c>
      <c r="H411" s="825" t="s">
        <v>2813</v>
      </c>
      <c r="I411" s="831">
        <v>527.8499755859375</v>
      </c>
      <c r="J411" s="831">
        <v>25</v>
      </c>
      <c r="K411" s="832">
        <v>13196.24951171875</v>
      </c>
    </row>
    <row r="412" spans="1:11" ht="14.45" customHeight="1" x14ac:dyDescent="0.2">
      <c r="A412" s="821" t="s">
        <v>569</v>
      </c>
      <c r="B412" s="822" t="s">
        <v>570</v>
      </c>
      <c r="C412" s="825" t="s">
        <v>592</v>
      </c>
      <c r="D412" s="839" t="s">
        <v>593</v>
      </c>
      <c r="E412" s="825" t="s">
        <v>2546</v>
      </c>
      <c r="F412" s="839" t="s">
        <v>2547</v>
      </c>
      <c r="G412" s="825" t="s">
        <v>2814</v>
      </c>
      <c r="H412" s="825" t="s">
        <v>2815</v>
      </c>
      <c r="I412" s="831">
        <v>527.8499755859375</v>
      </c>
      <c r="J412" s="831">
        <v>5</v>
      </c>
      <c r="K412" s="832">
        <v>2639.2498779296875</v>
      </c>
    </row>
    <row r="413" spans="1:11" ht="14.45" customHeight="1" x14ac:dyDescent="0.2">
      <c r="A413" s="821" t="s">
        <v>569</v>
      </c>
      <c r="B413" s="822" t="s">
        <v>570</v>
      </c>
      <c r="C413" s="825" t="s">
        <v>592</v>
      </c>
      <c r="D413" s="839" t="s">
        <v>593</v>
      </c>
      <c r="E413" s="825" t="s">
        <v>2546</v>
      </c>
      <c r="F413" s="839" t="s">
        <v>2547</v>
      </c>
      <c r="G413" s="825" t="s">
        <v>2816</v>
      </c>
      <c r="H413" s="825" t="s">
        <v>2817</v>
      </c>
      <c r="I413" s="831">
        <v>527.8499755859375</v>
      </c>
      <c r="J413" s="831">
        <v>1</v>
      </c>
      <c r="K413" s="832">
        <v>527.8499755859375</v>
      </c>
    </row>
    <row r="414" spans="1:11" ht="14.45" customHeight="1" x14ac:dyDescent="0.2">
      <c r="A414" s="821" t="s">
        <v>569</v>
      </c>
      <c r="B414" s="822" t="s">
        <v>570</v>
      </c>
      <c r="C414" s="825" t="s">
        <v>592</v>
      </c>
      <c r="D414" s="839" t="s">
        <v>593</v>
      </c>
      <c r="E414" s="825" t="s">
        <v>2546</v>
      </c>
      <c r="F414" s="839" t="s">
        <v>2547</v>
      </c>
      <c r="G414" s="825" t="s">
        <v>2818</v>
      </c>
      <c r="H414" s="825" t="s">
        <v>2819</v>
      </c>
      <c r="I414" s="831">
        <v>5442.9501953125</v>
      </c>
      <c r="J414" s="831">
        <v>2</v>
      </c>
      <c r="K414" s="832">
        <v>10885.900390625</v>
      </c>
    </row>
    <row r="415" spans="1:11" ht="14.45" customHeight="1" x14ac:dyDescent="0.2">
      <c r="A415" s="821" t="s">
        <v>569</v>
      </c>
      <c r="B415" s="822" t="s">
        <v>570</v>
      </c>
      <c r="C415" s="825" t="s">
        <v>592</v>
      </c>
      <c r="D415" s="839" t="s">
        <v>593</v>
      </c>
      <c r="E415" s="825" t="s">
        <v>2546</v>
      </c>
      <c r="F415" s="839" t="s">
        <v>2547</v>
      </c>
      <c r="G415" s="825" t="s">
        <v>2820</v>
      </c>
      <c r="H415" s="825" t="s">
        <v>2821</v>
      </c>
      <c r="I415" s="831">
        <v>4452.7998046875</v>
      </c>
      <c r="J415" s="831">
        <v>1</v>
      </c>
      <c r="K415" s="832">
        <v>4452.7998046875</v>
      </c>
    </row>
    <row r="416" spans="1:11" ht="14.45" customHeight="1" x14ac:dyDescent="0.2">
      <c r="A416" s="821" t="s">
        <v>569</v>
      </c>
      <c r="B416" s="822" t="s">
        <v>570</v>
      </c>
      <c r="C416" s="825" t="s">
        <v>592</v>
      </c>
      <c r="D416" s="839" t="s">
        <v>593</v>
      </c>
      <c r="E416" s="825" t="s">
        <v>2546</v>
      </c>
      <c r="F416" s="839" t="s">
        <v>2547</v>
      </c>
      <c r="G416" s="825" t="s">
        <v>2822</v>
      </c>
      <c r="H416" s="825" t="s">
        <v>2823</v>
      </c>
      <c r="I416" s="831">
        <v>4452.7998046875</v>
      </c>
      <c r="J416" s="831">
        <v>3</v>
      </c>
      <c r="K416" s="832">
        <v>13358.3994140625</v>
      </c>
    </row>
    <row r="417" spans="1:11" ht="14.45" customHeight="1" x14ac:dyDescent="0.2">
      <c r="A417" s="821" t="s">
        <v>569</v>
      </c>
      <c r="B417" s="822" t="s">
        <v>570</v>
      </c>
      <c r="C417" s="825" t="s">
        <v>592</v>
      </c>
      <c r="D417" s="839" t="s">
        <v>593</v>
      </c>
      <c r="E417" s="825" t="s">
        <v>2546</v>
      </c>
      <c r="F417" s="839" t="s">
        <v>2547</v>
      </c>
      <c r="G417" s="825" t="s">
        <v>2824</v>
      </c>
      <c r="H417" s="825" t="s">
        <v>2825</v>
      </c>
      <c r="I417" s="831">
        <v>4452.7998046875</v>
      </c>
      <c r="J417" s="831">
        <v>6</v>
      </c>
      <c r="K417" s="832">
        <v>26716.798828125</v>
      </c>
    </row>
    <row r="418" spans="1:11" ht="14.45" customHeight="1" x14ac:dyDescent="0.2">
      <c r="A418" s="821" t="s">
        <v>569</v>
      </c>
      <c r="B418" s="822" t="s">
        <v>570</v>
      </c>
      <c r="C418" s="825" t="s">
        <v>592</v>
      </c>
      <c r="D418" s="839" t="s">
        <v>593</v>
      </c>
      <c r="E418" s="825" t="s">
        <v>2546</v>
      </c>
      <c r="F418" s="839" t="s">
        <v>2547</v>
      </c>
      <c r="G418" s="825" t="s">
        <v>2826</v>
      </c>
      <c r="H418" s="825" t="s">
        <v>2827</v>
      </c>
      <c r="I418" s="831">
        <v>4452.7998046875</v>
      </c>
      <c r="J418" s="831">
        <v>4</v>
      </c>
      <c r="K418" s="832">
        <v>17811.19921875</v>
      </c>
    </row>
    <row r="419" spans="1:11" ht="14.45" customHeight="1" x14ac:dyDescent="0.2">
      <c r="A419" s="821" t="s">
        <v>569</v>
      </c>
      <c r="B419" s="822" t="s">
        <v>570</v>
      </c>
      <c r="C419" s="825" t="s">
        <v>592</v>
      </c>
      <c r="D419" s="839" t="s">
        <v>593</v>
      </c>
      <c r="E419" s="825" t="s">
        <v>2546</v>
      </c>
      <c r="F419" s="839" t="s">
        <v>2547</v>
      </c>
      <c r="G419" s="825" t="s">
        <v>2828</v>
      </c>
      <c r="H419" s="825" t="s">
        <v>2829</v>
      </c>
      <c r="I419" s="831">
        <v>8717</v>
      </c>
      <c r="J419" s="831">
        <v>2</v>
      </c>
      <c r="K419" s="832">
        <v>17434</v>
      </c>
    </row>
    <row r="420" spans="1:11" ht="14.45" customHeight="1" x14ac:dyDescent="0.2">
      <c r="A420" s="821" t="s">
        <v>569</v>
      </c>
      <c r="B420" s="822" t="s">
        <v>570</v>
      </c>
      <c r="C420" s="825" t="s">
        <v>592</v>
      </c>
      <c r="D420" s="839" t="s">
        <v>593</v>
      </c>
      <c r="E420" s="825" t="s">
        <v>2546</v>
      </c>
      <c r="F420" s="839" t="s">
        <v>2547</v>
      </c>
      <c r="G420" s="825" t="s">
        <v>2830</v>
      </c>
      <c r="H420" s="825" t="s">
        <v>2831</v>
      </c>
      <c r="I420" s="831">
        <v>8717</v>
      </c>
      <c r="J420" s="831">
        <v>1</v>
      </c>
      <c r="K420" s="832">
        <v>8717</v>
      </c>
    </row>
    <row r="421" spans="1:11" ht="14.45" customHeight="1" x14ac:dyDescent="0.2">
      <c r="A421" s="821" t="s">
        <v>569</v>
      </c>
      <c r="B421" s="822" t="s">
        <v>570</v>
      </c>
      <c r="C421" s="825" t="s">
        <v>592</v>
      </c>
      <c r="D421" s="839" t="s">
        <v>593</v>
      </c>
      <c r="E421" s="825" t="s">
        <v>2546</v>
      </c>
      <c r="F421" s="839" t="s">
        <v>2547</v>
      </c>
      <c r="G421" s="825" t="s">
        <v>2832</v>
      </c>
      <c r="H421" s="825" t="s">
        <v>2833</v>
      </c>
      <c r="I421" s="831">
        <v>8717</v>
      </c>
      <c r="J421" s="831">
        <v>2</v>
      </c>
      <c r="K421" s="832">
        <v>17434</v>
      </c>
    </row>
    <row r="422" spans="1:11" ht="14.45" customHeight="1" x14ac:dyDescent="0.2">
      <c r="A422" s="821" t="s">
        <v>569</v>
      </c>
      <c r="B422" s="822" t="s">
        <v>570</v>
      </c>
      <c r="C422" s="825" t="s">
        <v>592</v>
      </c>
      <c r="D422" s="839" t="s">
        <v>593</v>
      </c>
      <c r="E422" s="825" t="s">
        <v>2546</v>
      </c>
      <c r="F422" s="839" t="s">
        <v>2547</v>
      </c>
      <c r="G422" s="825" t="s">
        <v>2834</v>
      </c>
      <c r="H422" s="825" t="s">
        <v>2835</v>
      </c>
      <c r="I422" s="831">
        <v>8717</v>
      </c>
      <c r="J422" s="831">
        <v>1</v>
      </c>
      <c r="K422" s="832">
        <v>8717</v>
      </c>
    </row>
    <row r="423" spans="1:11" ht="14.45" customHeight="1" x14ac:dyDescent="0.2">
      <c r="A423" s="821" t="s">
        <v>569</v>
      </c>
      <c r="B423" s="822" t="s">
        <v>570</v>
      </c>
      <c r="C423" s="825" t="s">
        <v>592</v>
      </c>
      <c r="D423" s="839" t="s">
        <v>593</v>
      </c>
      <c r="E423" s="825" t="s">
        <v>2546</v>
      </c>
      <c r="F423" s="839" t="s">
        <v>2547</v>
      </c>
      <c r="G423" s="825" t="s">
        <v>2836</v>
      </c>
      <c r="H423" s="825" t="s">
        <v>2837</v>
      </c>
      <c r="I423" s="831">
        <v>8453.650390625</v>
      </c>
      <c r="J423" s="831">
        <v>1</v>
      </c>
      <c r="K423" s="832">
        <v>8453.650390625</v>
      </c>
    </row>
    <row r="424" spans="1:11" ht="14.45" customHeight="1" x14ac:dyDescent="0.2">
      <c r="A424" s="821" t="s">
        <v>569</v>
      </c>
      <c r="B424" s="822" t="s">
        <v>570</v>
      </c>
      <c r="C424" s="825" t="s">
        <v>592</v>
      </c>
      <c r="D424" s="839" t="s">
        <v>593</v>
      </c>
      <c r="E424" s="825" t="s">
        <v>2546</v>
      </c>
      <c r="F424" s="839" t="s">
        <v>2547</v>
      </c>
      <c r="G424" s="825" t="s">
        <v>2838</v>
      </c>
      <c r="H424" s="825" t="s">
        <v>2839</v>
      </c>
      <c r="I424" s="831">
        <v>1071.800048828125</v>
      </c>
      <c r="J424" s="831">
        <v>3</v>
      </c>
      <c r="K424" s="832">
        <v>3215.400146484375</v>
      </c>
    </row>
    <row r="425" spans="1:11" ht="14.45" customHeight="1" x14ac:dyDescent="0.2">
      <c r="A425" s="821" t="s">
        <v>569</v>
      </c>
      <c r="B425" s="822" t="s">
        <v>570</v>
      </c>
      <c r="C425" s="825" t="s">
        <v>592</v>
      </c>
      <c r="D425" s="839" t="s">
        <v>593</v>
      </c>
      <c r="E425" s="825" t="s">
        <v>2546</v>
      </c>
      <c r="F425" s="839" t="s">
        <v>2547</v>
      </c>
      <c r="G425" s="825" t="s">
        <v>2840</v>
      </c>
      <c r="H425" s="825" t="s">
        <v>2841</v>
      </c>
      <c r="I425" s="831">
        <v>1071.800048828125</v>
      </c>
      <c r="J425" s="831">
        <v>2</v>
      </c>
      <c r="K425" s="832">
        <v>2143.60009765625</v>
      </c>
    </row>
    <row r="426" spans="1:11" ht="14.45" customHeight="1" x14ac:dyDescent="0.2">
      <c r="A426" s="821" t="s">
        <v>569</v>
      </c>
      <c r="B426" s="822" t="s">
        <v>570</v>
      </c>
      <c r="C426" s="825" t="s">
        <v>592</v>
      </c>
      <c r="D426" s="839" t="s">
        <v>593</v>
      </c>
      <c r="E426" s="825" t="s">
        <v>2546</v>
      </c>
      <c r="F426" s="839" t="s">
        <v>2547</v>
      </c>
      <c r="G426" s="825" t="s">
        <v>2842</v>
      </c>
      <c r="H426" s="825" t="s">
        <v>2843</v>
      </c>
      <c r="I426" s="831">
        <v>1071.800048828125</v>
      </c>
      <c r="J426" s="831">
        <v>3</v>
      </c>
      <c r="K426" s="832">
        <v>3215.39990234375</v>
      </c>
    </row>
    <row r="427" spans="1:11" ht="14.45" customHeight="1" x14ac:dyDescent="0.2">
      <c r="A427" s="821" t="s">
        <v>569</v>
      </c>
      <c r="B427" s="822" t="s">
        <v>570</v>
      </c>
      <c r="C427" s="825" t="s">
        <v>592</v>
      </c>
      <c r="D427" s="839" t="s">
        <v>593</v>
      </c>
      <c r="E427" s="825" t="s">
        <v>2546</v>
      </c>
      <c r="F427" s="839" t="s">
        <v>2547</v>
      </c>
      <c r="G427" s="825" t="s">
        <v>2844</v>
      </c>
      <c r="H427" s="825" t="s">
        <v>2845</v>
      </c>
      <c r="I427" s="831">
        <v>1071.8300170898438</v>
      </c>
      <c r="J427" s="831">
        <v>3</v>
      </c>
      <c r="K427" s="832">
        <v>3215.4600830078125</v>
      </c>
    </row>
    <row r="428" spans="1:11" ht="14.45" customHeight="1" x14ac:dyDescent="0.2">
      <c r="A428" s="821" t="s">
        <v>569</v>
      </c>
      <c r="B428" s="822" t="s">
        <v>570</v>
      </c>
      <c r="C428" s="825" t="s">
        <v>592</v>
      </c>
      <c r="D428" s="839" t="s">
        <v>593</v>
      </c>
      <c r="E428" s="825" t="s">
        <v>2546</v>
      </c>
      <c r="F428" s="839" t="s">
        <v>2547</v>
      </c>
      <c r="G428" s="825" t="s">
        <v>2846</v>
      </c>
      <c r="H428" s="825" t="s">
        <v>2847</v>
      </c>
      <c r="I428" s="831">
        <v>3220</v>
      </c>
      <c r="J428" s="831">
        <v>11</v>
      </c>
      <c r="K428" s="832">
        <v>35420</v>
      </c>
    </row>
    <row r="429" spans="1:11" ht="14.45" customHeight="1" x14ac:dyDescent="0.2">
      <c r="A429" s="821" t="s">
        <v>569</v>
      </c>
      <c r="B429" s="822" t="s">
        <v>570</v>
      </c>
      <c r="C429" s="825" t="s">
        <v>592</v>
      </c>
      <c r="D429" s="839" t="s">
        <v>593</v>
      </c>
      <c r="E429" s="825" t="s">
        <v>2546</v>
      </c>
      <c r="F429" s="839" t="s">
        <v>2547</v>
      </c>
      <c r="G429" s="825" t="s">
        <v>2848</v>
      </c>
      <c r="H429" s="825" t="s">
        <v>2849</v>
      </c>
      <c r="I429" s="831">
        <v>4312.5</v>
      </c>
      <c r="J429" s="831">
        <v>1</v>
      </c>
      <c r="K429" s="832">
        <v>4312.5</v>
      </c>
    </row>
    <row r="430" spans="1:11" ht="14.45" customHeight="1" x14ac:dyDescent="0.2">
      <c r="A430" s="821" t="s">
        <v>569</v>
      </c>
      <c r="B430" s="822" t="s">
        <v>570</v>
      </c>
      <c r="C430" s="825" t="s">
        <v>592</v>
      </c>
      <c r="D430" s="839" t="s">
        <v>593</v>
      </c>
      <c r="E430" s="825" t="s">
        <v>2546</v>
      </c>
      <c r="F430" s="839" t="s">
        <v>2547</v>
      </c>
      <c r="G430" s="825" t="s">
        <v>2850</v>
      </c>
      <c r="H430" s="825" t="s">
        <v>2851</v>
      </c>
      <c r="I430" s="831">
        <v>4600</v>
      </c>
      <c r="J430" s="831">
        <v>1</v>
      </c>
      <c r="K430" s="832">
        <v>4600</v>
      </c>
    </row>
    <row r="431" spans="1:11" ht="14.45" customHeight="1" x14ac:dyDescent="0.2">
      <c r="A431" s="821" t="s">
        <v>569</v>
      </c>
      <c r="B431" s="822" t="s">
        <v>570</v>
      </c>
      <c r="C431" s="825" t="s">
        <v>592</v>
      </c>
      <c r="D431" s="839" t="s">
        <v>593</v>
      </c>
      <c r="E431" s="825" t="s">
        <v>2546</v>
      </c>
      <c r="F431" s="839" t="s">
        <v>2547</v>
      </c>
      <c r="G431" s="825" t="s">
        <v>2852</v>
      </c>
      <c r="H431" s="825" t="s">
        <v>2853</v>
      </c>
      <c r="I431" s="831">
        <v>5175</v>
      </c>
      <c r="J431" s="831">
        <v>7</v>
      </c>
      <c r="K431" s="832">
        <v>36225</v>
      </c>
    </row>
    <row r="432" spans="1:11" ht="14.45" customHeight="1" x14ac:dyDescent="0.2">
      <c r="A432" s="821" t="s">
        <v>569</v>
      </c>
      <c r="B432" s="822" t="s">
        <v>570</v>
      </c>
      <c r="C432" s="825" t="s">
        <v>592</v>
      </c>
      <c r="D432" s="839" t="s">
        <v>593</v>
      </c>
      <c r="E432" s="825" t="s">
        <v>2546</v>
      </c>
      <c r="F432" s="839" t="s">
        <v>2547</v>
      </c>
      <c r="G432" s="825" t="s">
        <v>2854</v>
      </c>
      <c r="H432" s="825" t="s">
        <v>2855</v>
      </c>
      <c r="I432" s="831">
        <v>1000.5</v>
      </c>
      <c r="J432" s="831">
        <v>2</v>
      </c>
      <c r="K432" s="832">
        <v>2001</v>
      </c>
    </row>
    <row r="433" spans="1:11" ht="14.45" customHeight="1" x14ac:dyDescent="0.2">
      <c r="A433" s="821" t="s">
        <v>569</v>
      </c>
      <c r="B433" s="822" t="s">
        <v>570</v>
      </c>
      <c r="C433" s="825" t="s">
        <v>592</v>
      </c>
      <c r="D433" s="839" t="s">
        <v>593</v>
      </c>
      <c r="E433" s="825" t="s">
        <v>2546</v>
      </c>
      <c r="F433" s="839" t="s">
        <v>2547</v>
      </c>
      <c r="G433" s="825" t="s">
        <v>2856</v>
      </c>
      <c r="H433" s="825" t="s">
        <v>2857</v>
      </c>
      <c r="I433" s="831">
        <v>1000.5</v>
      </c>
      <c r="J433" s="831">
        <v>3</v>
      </c>
      <c r="K433" s="832">
        <v>3001.5</v>
      </c>
    </row>
    <row r="434" spans="1:11" ht="14.45" customHeight="1" x14ac:dyDescent="0.2">
      <c r="A434" s="821" t="s">
        <v>569</v>
      </c>
      <c r="B434" s="822" t="s">
        <v>570</v>
      </c>
      <c r="C434" s="825" t="s">
        <v>592</v>
      </c>
      <c r="D434" s="839" t="s">
        <v>593</v>
      </c>
      <c r="E434" s="825" t="s">
        <v>2546</v>
      </c>
      <c r="F434" s="839" t="s">
        <v>2547</v>
      </c>
      <c r="G434" s="825" t="s">
        <v>2858</v>
      </c>
      <c r="H434" s="825" t="s">
        <v>2859</v>
      </c>
      <c r="I434" s="831">
        <v>1000.5</v>
      </c>
      <c r="J434" s="831">
        <v>9</v>
      </c>
      <c r="K434" s="832">
        <v>9004.5</v>
      </c>
    </row>
    <row r="435" spans="1:11" ht="14.45" customHeight="1" x14ac:dyDescent="0.2">
      <c r="A435" s="821" t="s">
        <v>569</v>
      </c>
      <c r="B435" s="822" t="s">
        <v>570</v>
      </c>
      <c r="C435" s="825" t="s">
        <v>592</v>
      </c>
      <c r="D435" s="839" t="s">
        <v>593</v>
      </c>
      <c r="E435" s="825" t="s">
        <v>2546</v>
      </c>
      <c r="F435" s="839" t="s">
        <v>2547</v>
      </c>
      <c r="G435" s="825" t="s">
        <v>2860</v>
      </c>
      <c r="H435" s="825" t="s">
        <v>2861</v>
      </c>
      <c r="I435" s="831">
        <v>1000.5</v>
      </c>
      <c r="J435" s="831">
        <v>4</v>
      </c>
      <c r="K435" s="832">
        <v>4002</v>
      </c>
    </row>
    <row r="436" spans="1:11" ht="14.45" customHeight="1" x14ac:dyDescent="0.2">
      <c r="A436" s="821" t="s">
        <v>569</v>
      </c>
      <c r="B436" s="822" t="s">
        <v>570</v>
      </c>
      <c r="C436" s="825" t="s">
        <v>592</v>
      </c>
      <c r="D436" s="839" t="s">
        <v>593</v>
      </c>
      <c r="E436" s="825" t="s">
        <v>2546</v>
      </c>
      <c r="F436" s="839" t="s">
        <v>2547</v>
      </c>
      <c r="G436" s="825" t="s">
        <v>2862</v>
      </c>
      <c r="H436" s="825" t="s">
        <v>2863</v>
      </c>
      <c r="I436" s="831">
        <v>1000.5</v>
      </c>
      <c r="J436" s="831">
        <v>3</v>
      </c>
      <c r="K436" s="832">
        <v>3001.5</v>
      </c>
    </row>
    <row r="437" spans="1:11" ht="14.45" customHeight="1" x14ac:dyDescent="0.2">
      <c r="A437" s="821" t="s">
        <v>569</v>
      </c>
      <c r="B437" s="822" t="s">
        <v>570</v>
      </c>
      <c r="C437" s="825" t="s">
        <v>592</v>
      </c>
      <c r="D437" s="839" t="s">
        <v>593</v>
      </c>
      <c r="E437" s="825" t="s">
        <v>2546</v>
      </c>
      <c r="F437" s="839" t="s">
        <v>2547</v>
      </c>
      <c r="G437" s="825" t="s">
        <v>2864</v>
      </c>
      <c r="H437" s="825" t="s">
        <v>2865</v>
      </c>
      <c r="I437" s="831">
        <v>1000.5</v>
      </c>
      <c r="J437" s="831">
        <v>2</v>
      </c>
      <c r="K437" s="832">
        <v>2001</v>
      </c>
    </row>
    <row r="438" spans="1:11" ht="14.45" customHeight="1" x14ac:dyDescent="0.2">
      <c r="A438" s="821" t="s">
        <v>569</v>
      </c>
      <c r="B438" s="822" t="s">
        <v>570</v>
      </c>
      <c r="C438" s="825" t="s">
        <v>592</v>
      </c>
      <c r="D438" s="839" t="s">
        <v>593</v>
      </c>
      <c r="E438" s="825" t="s">
        <v>2546</v>
      </c>
      <c r="F438" s="839" t="s">
        <v>2547</v>
      </c>
      <c r="G438" s="825" t="s">
        <v>2866</v>
      </c>
      <c r="H438" s="825" t="s">
        <v>2867</v>
      </c>
      <c r="I438" s="831">
        <v>1901.719970703125</v>
      </c>
      <c r="J438" s="831">
        <v>1</v>
      </c>
      <c r="K438" s="832">
        <v>1901.719970703125</v>
      </c>
    </row>
    <row r="439" spans="1:11" ht="14.45" customHeight="1" x14ac:dyDescent="0.2">
      <c r="A439" s="821" t="s">
        <v>569</v>
      </c>
      <c r="B439" s="822" t="s">
        <v>570</v>
      </c>
      <c r="C439" s="825" t="s">
        <v>592</v>
      </c>
      <c r="D439" s="839" t="s">
        <v>593</v>
      </c>
      <c r="E439" s="825" t="s">
        <v>2546</v>
      </c>
      <c r="F439" s="839" t="s">
        <v>2547</v>
      </c>
      <c r="G439" s="825" t="s">
        <v>2868</v>
      </c>
      <c r="H439" s="825" t="s">
        <v>2869</v>
      </c>
      <c r="I439" s="831">
        <v>1901.719970703125</v>
      </c>
      <c r="J439" s="831">
        <v>5</v>
      </c>
      <c r="K439" s="832">
        <v>9508.599853515625</v>
      </c>
    </row>
    <row r="440" spans="1:11" ht="14.45" customHeight="1" x14ac:dyDescent="0.2">
      <c r="A440" s="821" t="s">
        <v>569</v>
      </c>
      <c r="B440" s="822" t="s">
        <v>570</v>
      </c>
      <c r="C440" s="825" t="s">
        <v>592</v>
      </c>
      <c r="D440" s="839" t="s">
        <v>593</v>
      </c>
      <c r="E440" s="825" t="s">
        <v>2546</v>
      </c>
      <c r="F440" s="839" t="s">
        <v>2547</v>
      </c>
      <c r="G440" s="825" t="s">
        <v>2870</v>
      </c>
      <c r="H440" s="825" t="s">
        <v>2871</v>
      </c>
      <c r="I440" s="831">
        <v>1901.719970703125</v>
      </c>
      <c r="J440" s="831">
        <v>1</v>
      </c>
      <c r="K440" s="832">
        <v>1901.719970703125</v>
      </c>
    </row>
    <row r="441" spans="1:11" ht="14.45" customHeight="1" x14ac:dyDescent="0.2">
      <c r="A441" s="821" t="s">
        <v>569</v>
      </c>
      <c r="B441" s="822" t="s">
        <v>570</v>
      </c>
      <c r="C441" s="825" t="s">
        <v>592</v>
      </c>
      <c r="D441" s="839" t="s">
        <v>593</v>
      </c>
      <c r="E441" s="825" t="s">
        <v>2546</v>
      </c>
      <c r="F441" s="839" t="s">
        <v>2547</v>
      </c>
      <c r="G441" s="825" t="s">
        <v>2872</v>
      </c>
      <c r="H441" s="825" t="s">
        <v>2873</v>
      </c>
      <c r="I441" s="831">
        <v>1901.719970703125</v>
      </c>
      <c r="J441" s="831">
        <v>2</v>
      </c>
      <c r="K441" s="832">
        <v>3803.43994140625</v>
      </c>
    </row>
    <row r="442" spans="1:11" ht="14.45" customHeight="1" x14ac:dyDescent="0.2">
      <c r="A442" s="821" t="s">
        <v>569</v>
      </c>
      <c r="B442" s="822" t="s">
        <v>570</v>
      </c>
      <c r="C442" s="825" t="s">
        <v>592</v>
      </c>
      <c r="D442" s="839" t="s">
        <v>593</v>
      </c>
      <c r="E442" s="825" t="s">
        <v>2546</v>
      </c>
      <c r="F442" s="839" t="s">
        <v>2547</v>
      </c>
      <c r="G442" s="825" t="s">
        <v>2874</v>
      </c>
      <c r="H442" s="825" t="s">
        <v>2875</v>
      </c>
      <c r="I442" s="831">
        <v>1901.7224731445313</v>
      </c>
      <c r="J442" s="831">
        <v>6</v>
      </c>
      <c r="K442" s="832">
        <v>11410.329833984375</v>
      </c>
    </row>
    <row r="443" spans="1:11" ht="14.45" customHeight="1" x14ac:dyDescent="0.2">
      <c r="A443" s="821" t="s">
        <v>569</v>
      </c>
      <c r="B443" s="822" t="s">
        <v>570</v>
      </c>
      <c r="C443" s="825" t="s">
        <v>592</v>
      </c>
      <c r="D443" s="839" t="s">
        <v>593</v>
      </c>
      <c r="E443" s="825" t="s">
        <v>2546</v>
      </c>
      <c r="F443" s="839" t="s">
        <v>2547</v>
      </c>
      <c r="G443" s="825" t="s">
        <v>2876</v>
      </c>
      <c r="H443" s="825" t="s">
        <v>2877</v>
      </c>
      <c r="I443" s="831">
        <v>1901.719970703125</v>
      </c>
      <c r="J443" s="831">
        <v>2</v>
      </c>
      <c r="K443" s="832">
        <v>3803.43994140625</v>
      </c>
    </row>
    <row r="444" spans="1:11" ht="14.45" customHeight="1" x14ac:dyDescent="0.2">
      <c r="A444" s="821" t="s">
        <v>569</v>
      </c>
      <c r="B444" s="822" t="s">
        <v>570</v>
      </c>
      <c r="C444" s="825" t="s">
        <v>592</v>
      </c>
      <c r="D444" s="839" t="s">
        <v>593</v>
      </c>
      <c r="E444" s="825" t="s">
        <v>2546</v>
      </c>
      <c r="F444" s="839" t="s">
        <v>2547</v>
      </c>
      <c r="G444" s="825" t="s">
        <v>2878</v>
      </c>
      <c r="H444" s="825" t="s">
        <v>2879</v>
      </c>
      <c r="I444" s="831">
        <v>1901.7249755859375</v>
      </c>
      <c r="J444" s="831">
        <v>3</v>
      </c>
      <c r="K444" s="832">
        <v>5705.169921875</v>
      </c>
    </row>
    <row r="445" spans="1:11" ht="14.45" customHeight="1" x14ac:dyDescent="0.2">
      <c r="A445" s="821" t="s">
        <v>569</v>
      </c>
      <c r="B445" s="822" t="s">
        <v>570</v>
      </c>
      <c r="C445" s="825" t="s">
        <v>592</v>
      </c>
      <c r="D445" s="839" t="s">
        <v>593</v>
      </c>
      <c r="E445" s="825" t="s">
        <v>2546</v>
      </c>
      <c r="F445" s="839" t="s">
        <v>2547</v>
      </c>
      <c r="G445" s="825" t="s">
        <v>2880</v>
      </c>
      <c r="H445" s="825" t="s">
        <v>2881</v>
      </c>
      <c r="I445" s="831">
        <v>884.04998779296875</v>
      </c>
      <c r="J445" s="831">
        <v>2</v>
      </c>
      <c r="K445" s="832">
        <v>1768.0999755859375</v>
      </c>
    </row>
    <row r="446" spans="1:11" ht="14.45" customHeight="1" x14ac:dyDescent="0.2">
      <c r="A446" s="821" t="s">
        <v>569</v>
      </c>
      <c r="B446" s="822" t="s">
        <v>570</v>
      </c>
      <c r="C446" s="825" t="s">
        <v>592</v>
      </c>
      <c r="D446" s="839" t="s">
        <v>593</v>
      </c>
      <c r="E446" s="825" t="s">
        <v>2546</v>
      </c>
      <c r="F446" s="839" t="s">
        <v>2547</v>
      </c>
      <c r="G446" s="825" t="s">
        <v>2882</v>
      </c>
      <c r="H446" s="825" t="s">
        <v>2883</v>
      </c>
      <c r="I446" s="831">
        <v>884.03997802734375</v>
      </c>
      <c r="J446" s="831">
        <v>1</v>
      </c>
      <c r="K446" s="832">
        <v>884.03997802734375</v>
      </c>
    </row>
    <row r="447" spans="1:11" ht="14.45" customHeight="1" x14ac:dyDescent="0.2">
      <c r="A447" s="821" t="s">
        <v>569</v>
      </c>
      <c r="B447" s="822" t="s">
        <v>570</v>
      </c>
      <c r="C447" s="825" t="s">
        <v>592</v>
      </c>
      <c r="D447" s="839" t="s">
        <v>593</v>
      </c>
      <c r="E447" s="825" t="s">
        <v>2546</v>
      </c>
      <c r="F447" s="839" t="s">
        <v>2547</v>
      </c>
      <c r="G447" s="825" t="s">
        <v>2884</v>
      </c>
      <c r="H447" s="825" t="s">
        <v>2885</v>
      </c>
      <c r="I447" s="831">
        <v>884.08001708984375</v>
      </c>
      <c r="J447" s="831">
        <v>1</v>
      </c>
      <c r="K447" s="832">
        <v>884.08001708984375</v>
      </c>
    </row>
    <row r="448" spans="1:11" ht="14.45" customHeight="1" x14ac:dyDescent="0.2">
      <c r="A448" s="821" t="s">
        <v>569</v>
      </c>
      <c r="B448" s="822" t="s">
        <v>570</v>
      </c>
      <c r="C448" s="825" t="s">
        <v>592</v>
      </c>
      <c r="D448" s="839" t="s">
        <v>593</v>
      </c>
      <c r="E448" s="825" t="s">
        <v>2546</v>
      </c>
      <c r="F448" s="839" t="s">
        <v>2547</v>
      </c>
      <c r="G448" s="825" t="s">
        <v>2886</v>
      </c>
      <c r="H448" s="825" t="s">
        <v>2887</v>
      </c>
      <c r="I448" s="831">
        <v>1783.5400390625</v>
      </c>
      <c r="J448" s="831">
        <v>1</v>
      </c>
      <c r="K448" s="832">
        <v>1783.5400390625</v>
      </c>
    </row>
    <row r="449" spans="1:11" ht="14.45" customHeight="1" x14ac:dyDescent="0.2">
      <c r="A449" s="821" t="s">
        <v>569</v>
      </c>
      <c r="B449" s="822" t="s">
        <v>570</v>
      </c>
      <c r="C449" s="825" t="s">
        <v>592</v>
      </c>
      <c r="D449" s="839" t="s">
        <v>593</v>
      </c>
      <c r="E449" s="825" t="s">
        <v>2546</v>
      </c>
      <c r="F449" s="839" t="s">
        <v>2547</v>
      </c>
      <c r="G449" s="825" t="s">
        <v>2888</v>
      </c>
      <c r="H449" s="825" t="s">
        <v>2889</v>
      </c>
      <c r="I449" s="831">
        <v>1783.5350341796875</v>
      </c>
      <c r="J449" s="831">
        <v>2</v>
      </c>
      <c r="K449" s="832">
        <v>3567.070068359375</v>
      </c>
    </row>
    <row r="450" spans="1:11" ht="14.45" customHeight="1" x14ac:dyDescent="0.2">
      <c r="A450" s="821" t="s">
        <v>569</v>
      </c>
      <c r="B450" s="822" t="s">
        <v>570</v>
      </c>
      <c r="C450" s="825" t="s">
        <v>592</v>
      </c>
      <c r="D450" s="839" t="s">
        <v>593</v>
      </c>
      <c r="E450" s="825" t="s">
        <v>2546</v>
      </c>
      <c r="F450" s="839" t="s">
        <v>2547</v>
      </c>
      <c r="G450" s="825" t="s">
        <v>2890</v>
      </c>
      <c r="H450" s="825" t="s">
        <v>2891</v>
      </c>
      <c r="I450" s="831">
        <v>1783.538037109375</v>
      </c>
      <c r="J450" s="831">
        <v>6</v>
      </c>
      <c r="K450" s="832">
        <v>10701.22021484375</v>
      </c>
    </row>
    <row r="451" spans="1:11" ht="14.45" customHeight="1" x14ac:dyDescent="0.2">
      <c r="A451" s="821" t="s">
        <v>569</v>
      </c>
      <c r="B451" s="822" t="s">
        <v>570</v>
      </c>
      <c r="C451" s="825" t="s">
        <v>592</v>
      </c>
      <c r="D451" s="839" t="s">
        <v>593</v>
      </c>
      <c r="E451" s="825" t="s">
        <v>2546</v>
      </c>
      <c r="F451" s="839" t="s">
        <v>2547</v>
      </c>
      <c r="G451" s="825" t="s">
        <v>2892</v>
      </c>
      <c r="H451" s="825" t="s">
        <v>2893</v>
      </c>
      <c r="I451" s="831">
        <v>1783.5400390625</v>
      </c>
      <c r="J451" s="831">
        <v>2</v>
      </c>
      <c r="K451" s="832">
        <v>3567.080078125</v>
      </c>
    </row>
    <row r="452" spans="1:11" ht="14.45" customHeight="1" x14ac:dyDescent="0.2">
      <c r="A452" s="821" t="s">
        <v>569</v>
      </c>
      <c r="B452" s="822" t="s">
        <v>570</v>
      </c>
      <c r="C452" s="825" t="s">
        <v>592</v>
      </c>
      <c r="D452" s="839" t="s">
        <v>593</v>
      </c>
      <c r="E452" s="825" t="s">
        <v>2546</v>
      </c>
      <c r="F452" s="839" t="s">
        <v>2547</v>
      </c>
      <c r="G452" s="825" t="s">
        <v>2894</v>
      </c>
      <c r="H452" s="825" t="s">
        <v>2895</v>
      </c>
      <c r="I452" s="831">
        <v>1783.5400390625</v>
      </c>
      <c r="J452" s="831">
        <v>1</v>
      </c>
      <c r="K452" s="832">
        <v>1783.5400390625</v>
      </c>
    </row>
    <row r="453" spans="1:11" ht="14.45" customHeight="1" x14ac:dyDescent="0.2">
      <c r="A453" s="821" t="s">
        <v>569</v>
      </c>
      <c r="B453" s="822" t="s">
        <v>570</v>
      </c>
      <c r="C453" s="825" t="s">
        <v>592</v>
      </c>
      <c r="D453" s="839" t="s">
        <v>593</v>
      </c>
      <c r="E453" s="825" t="s">
        <v>2546</v>
      </c>
      <c r="F453" s="839" t="s">
        <v>2547</v>
      </c>
      <c r="G453" s="825" t="s">
        <v>2896</v>
      </c>
      <c r="H453" s="825" t="s">
        <v>2897</v>
      </c>
      <c r="I453" s="831">
        <v>1783.5340332031251</v>
      </c>
      <c r="J453" s="831">
        <v>9</v>
      </c>
      <c r="K453" s="832">
        <v>16051.800048828125</v>
      </c>
    </row>
    <row r="454" spans="1:11" ht="14.45" customHeight="1" x14ac:dyDescent="0.2">
      <c r="A454" s="821" t="s">
        <v>569</v>
      </c>
      <c r="B454" s="822" t="s">
        <v>570</v>
      </c>
      <c r="C454" s="825" t="s">
        <v>592</v>
      </c>
      <c r="D454" s="839" t="s">
        <v>593</v>
      </c>
      <c r="E454" s="825" t="s">
        <v>2546</v>
      </c>
      <c r="F454" s="839" t="s">
        <v>2547</v>
      </c>
      <c r="G454" s="825" t="s">
        <v>2898</v>
      </c>
      <c r="H454" s="825" t="s">
        <v>2899</v>
      </c>
      <c r="I454" s="831">
        <v>748.57000732421875</v>
      </c>
      <c r="J454" s="831">
        <v>1</v>
      </c>
      <c r="K454" s="832">
        <v>748.57000732421875</v>
      </c>
    </row>
    <row r="455" spans="1:11" ht="14.45" customHeight="1" x14ac:dyDescent="0.2">
      <c r="A455" s="821" t="s">
        <v>569</v>
      </c>
      <c r="B455" s="822" t="s">
        <v>570</v>
      </c>
      <c r="C455" s="825" t="s">
        <v>592</v>
      </c>
      <c r="D455" s="839" t="s">
        <v>593</v>
      </c>
      <c r="E455" s="825" t="s">
        <v>2546</v>
      </c>
      <c r="F455" s="839" t="s">
        <v>2547</v>
      </c>
      <c r="G455" s="825" t="s">
        <v>2900</v>
      </c>
      <c r="H455" s="825" t="s">
        <v>2901</v>
      </c>
      <c r="I455" s="831">
        <v>748.57000732421875</v>
      </c>
      <c r="J455" s="831">
        <v>2</v>
      </c>
      <c r="K455" s="832">
        <v>1497.1400146484375</v>
      </c>
    </row>
    <row r="456" spans="1:11" ht="14.45" customHeight="1" x14ac:dyDescent="0.2">
      <c r="A456" s="821" t="s">
        <v>569</v>
      </c>
      <c r="B456" s="822" t="s">
        <v>570</v>
      </c>
      <c r="C456" s="825" t="s">
        <v>592</v>
      </c>
      <c r="D456" s="839" t="s">
        <v>593</v>
      </c>
      <c r="E456" s="825" t="s">
        <v>2546</v>
      </c>
      <c r="F456" s="839" t="s">
        <v>2547</v>
      </c>
      <c r="G456" s="825" t="s">
        <v>2902</v>
      </c>
      <c r="H456" s="825" t="s">
        <v>2903</v>
      </c>
      <c r="I456" s="831">
        <v>748.57000732421875</v>
      </c>
      <c r="J456" s="831">
        <v>2</v>
      </c>
      <c r="K456" s="832">
        <v>1497.1400146484375</v>
      </c>
    </row>
    <row r="457" spans="1:11" ht="14.45" customHeight="1" x14ac:dyDescent="0.2">
      <c r="A457" s="821" t="s">
        <v>569</v>
      </c>
      <c r="B457" s="822" t="s">
        <v>570</v>
      </c>
      <c r="C457" s="825" t="s">
        <v>592</v>
      </c>
      <c r="D457" s="839" t="s">
        <v>593</v>
      </c>
      <c r="E457" s="825" t="s">
        <v>2546</v>
      </c>
      <c r="F457" s="839" t="s">
        <v>2547</v>
      </c>
      <c r="G457" s="825" t="s">
        <v>2904</v>
      </c>
      <c r="H457" s="825" t="s">
        <v>2905</v>
      </c>
      <c r="I457" s="831">
        <v>748.57000732421875</v>
      </c>
      <c r="J457" s="831">
        <v>1</v>
      </c>
      <c r="K457" s="832">
        <v>748.57000732421875</v>
      </c>
    </row>
    <row r="458" spans="1:11" ht="14.45" customHeight="1" x14ac:dyDescent="0.2">
      <c r="A458" s="821" t="s">
        <v>569</v>
      </c>
      <c r="B458" s="822" t="s">
        <v>570</v>
      </c>
      <c r="C458" s="825" t="s">
        <v>592</v>
      </c>
      <c r="D458" s="839" t="s">
        <v>593</v>
      </c>
      <c r="E458" s="825" t="s">
        <v>2546</v>
      </c>
      <c r="F458" s="839" t="s">
        <v>2547</v>
      </c>
      <c r="G458" s="825" t="s">
        <v>2906</v>
      </c>
      <c r="H458" s="825" t="s">
        <v>2907</v>
      </c>
      <c r="I458" s="831">
        <v>1820.739990234375</v>
      </c>
      <c r="J458" s="831">
        <v>1</v>
      </c>
      <c r="K458" s="832">
        <v>1820.739990234375</v>
      </c>
    </row>
    <row r="459" spans="1:11" ht="14.45" customHeight="1" x14ac:dyDescent="0.2">
      <c r="A459" s="821" t="s">
        <v>569</v>
      </c>
      <c r="B459" s="822" t="s">
        <v>570</v>
      </c>
      <c r="C459" s="825" t="s">
        <v>592</v>
      </c>
      <c r="D459" s="839" t="s">
        <v>593</v>
      </c>
      <c r="E459" s="825" t="s">
        <v>2546</v>
      </c>
      <c r="F459" s="839" t="s">
        <v>2547</v>
      </c>
      <c r="G459" s="825" t="s">
        <v>2908</v>
      </c>
      <c r="H459" s="825" t="s">
        <v>2909</v>
      </c>
      <c r="I459" s="831">
        <v>1820.739990234375</v>
      </c>
      <c r="J459" s="831">
        <v>1</v>
      </c>
      <c r="K459" s="832">
        <v>1820.739990234375</v>
      </c>
    </row>
    <row r="460" spans="1:11" ht="14.45" customHeight="1" x14ac:dyDescent="0.2">
      <c r="A460" s="821" t="s">
        <v>569</v>
      </c>
      <c r="B460" s="822" t="s">
        <v>570</v>
      </c>
      <c r="C460" s="825" t="s">
        <v>592</v>
      </c>
      <c r="D460" s="839" t="s">
        <v>593</v>
      </c>
      <c r="E460" s="825" t="s">
        <v>2546</v>
      </c>
      <c r="F460" s="839" t="s">
        <v>2547</v>
      </c>
      <c r="G460" s="825" t="s">
        <v>2910</v>
      </c>
      <c r="H460" s="825" t="s">
        <v>2911</v>
      </c>
      <c r="I460" s="831">
        <v>1820.739990234375</v>
      </c>
      <c r="J460" s="831">
        <v>1</v>
      </c>
      <c r="K460" s="832">
        <v>1820.739990234375</v>
      </c>
    </row>
    <row r="461" spans="1:11" ht="14.45" customHeight="1" x14ac:dyDescent="0.2">
      <c r="A461" s="821" t="s">
        <v>569</v>
      </c>
      <c r="B461" s="822" t="s">
        <v>570</v>
      </c>
      <c r="C461" s="825" t="s">
        <v>592</v>
      </c>
      <c r="D461" s="839" t="s">
        <v>593</v>
      </c>
      <c r="E461" s="825" t="s">
        <v>2546</v>
      </c>
      <c r="F461" s="839" t="s">
        <v>2547</v>
      </c>
      <c r="G461" s="825" t="s">
        <v>2912</v>
      </c>
      <c r="H461" s="825" t="s">
        <v>2913</v>
      </c>
      <c r="I461" s="831">
        <v>1820.739990234375</v>
      </c>
      <c r="J461" s="831">
        <v>1</v>
      </c>
      <c r="K461" s="832">
        <v>1820.739990234375</v>
      </c>
    </row>
    <row r="462" spans="1:11" ht="14.45" customHeight="1" x14ac:dyDescent="0.2">
      <c r="A462" s="821" t="s">
        <v>569</v>
      </c>
      <c r="B462" s="822" t="s">
        <v>570</v>
      </c>
      <c r="C462" s="825" t="s">
        <v>592</v>
      </c>
      <c r="D462" s="839" t="s">
        <v>593</v>
      </c>
      <c r="E462" s="825" t="s">
        <v>2546</v>
      </c>
      <c r="F462" s="839" t="s">
        <v>2547</v>
      </c>
      <c r="G462" s="825" t="s">
        <v>2914</v>
      </c>
      <c r="H462" s="825" t="s">
        <v>2915</v>
      </c>
      <c r="I462" s="831">
        <v>1820.739990234375</v>
      </c>
      <c r="J462" s="831">
        <v>3</v>
      </c>
      <c r="K462" s="832">
        <v>5462.219970703125</v>
      </c>
    </row>
    <row r="463" spans="1:11" ht="14.45" customHeight="1" x14ac:dyDescent="0.2">
      <c r="A463" s="821" t="s">
        <v>569</v>
      </c>
      <c r="B463" s="822" t="s">
        <v>570</v>
      </c>
      <c r="C463" s="825" t="s">
        <v>592</v>
      </c>
      <c r="D463" s="839" t="s">
        <v>593</v>
      </c>
      <c r="E463" s="825" t="s">
        <v>2546</v>
      </c>
      <c r="F463" s="839" t="s">
        <v>2547</v>
      </c>
      <c r="G463" s="825" t="s">
        <v>2916</v>
      </c>
      <c r="H463" s="825" t="s">
        <v>2917</v>
      </c>
      <c r="I463" s="831">
        <v>1820.75</v>
      </c>
      <c r="J463" s="831">
        <v>2</v>
      </c>
      <c r="K463" s="832">
        <v>3641.5</v>
      </c>
    </row>
    <row r="464" spans="1:11" ht="14.45" customHeight="1" x14ac:dyDescent="0.2">
      <c r="A464" s="821" t="s">
        <v>569</v>
      </c>
      <c r="B464" s="822" t="s">
        <v>570</v>
      </c>
      <c r="C464" s="825" t="s">
        <v>592</v>
      </c>
      <c r="D464" s="839" t="s">
        <v>593</v>
      </c>
      <c r="E464" s="825" t="s">
        <v>2546</v>
      </c>
      <c r="F464" s="839" t="s">
        <v>2547</v>
      </c>
      <c r="G464" s="825" t="s">
        <v>2918</v>
      </c>
      <c r="H464" s="825" t="s">
        <v>2919</v>
      </c>
      <c r="I464" s="831">
        <v>1820.739990234375</v>
      </c>
      <c r="J464" s="831">
        <v>2</v>
      </c>
      <c r="K464" s="832">
        <v>3641.47998046875</v>
      </c>
    </row>
    <row r="465" spans="1:11" ht="14.45" customHeight="1" x14ac:dyDescent="0.2">
      <c r="A465" s="821" t="s">
        <v>569</v>
      </c>
      <c r="B465" s="822" t="s">
        <v>570</v>
      </c>
      <c r="C465" s="825" t="s">
        <v>592</v>
      </c>
      <c r="D465" s="839" t="s">
        <v>593</v>
      </c>
      <c r="E465" s="825" t="s">
        <v>2546</v>
      </c>
      <c r="F465" s="839" t="s">
        <v>2547</v>
      </c>
      <c r="G465" s="825" t="s">
        <v>2920</v>
      </c>
      <c r="H465" s="825" t="s">
        <v>2921</v>
      </c>
      <c r="I465" s="831">
        <v>1820.739990234375</v>
      </c>
      <c r="J465" s="831">
        <v>2</v>
      </c>
      <c r="K465" s="832">
        <v>3641.47998046875</v>
      </c>
    </row>
    <row r="466" spans="1:11" ht="14.45" customHeight="1" x14ac:dyDescent="0.2">
      <c r="A466" s="821" t="s">
        <v>569</v>
      </c>
      <c r="B466" s="822" t="s">
        <v>570</v>
      </c>
      <c r="C466" s="825" t="s">
        <v>592</v>
      </c>
      <c r="D466" s="839" t="s">
        <v>593</v>
      </c>
      <c r="E466" s="825" t="s">
        <v>2546</v>
      </c>
      <c r="F466" s="839" t="s">
        <v>2547</v>
      </c>
      <c r="G466" s="825" t="s">
        <v>2922</v>
      </c>
      <c r="H466" s="825" t="s">
        <v>2923</v>
      </c>
      <c r="I466" s="831">
        <v>1820.739990234375</v>
      </c>
      <c r="J466" s="831">
        <v>1</v>
      </c>
      <c r="K466" s="832">
        <v>1820.739990234375</v>
      </c>
    </row>
    <row r="467" spans="1:11" ht="14.45" customHeight="1" x14ac:dyDescent="0.2">
      <c r="A467" s="821" t="s">
        <v>569</v>
      </c>
      <c r="B467" s="822" t="s">
        <v>570</v>
      </c>
      <c r="C467" s="825" t="s">
        <v>592</v>
      </c>
      <c r="D467" s="839" t="s">
        <v>593</v>
      </c>
      <c r="E467" s="825" t="s">
        <v>2546</v>
      </c>
      <c r="F467" s="839" t="s">
        <v>2547</v>
      </c>
      <c r="G467" s="825" t="s">
        <v>2924</v>
      </c>
      <c r="H467" s="825" t="s">
        <v>2925</v>
      </c>
      <c r="I467" s="831">
        <v>1820.739990234375</v>
      </c>
      <c r="J467" s="831">
        <v>2</v>
      </c>
      <c r="K467" s="832">
        <v>3641.47998046875</v>
      </c>
    </row>
    <row r="468" spans="1:11" ht="14.45" customHeight="1" x14ac:dyDescent="0.2">
      <c r="A468" s="821" t="s">
        <v>569</v>
      </c>
      <c r="B468" s="822" t="s">
        <v>570</v>
      </c>
      <c r="C468" s="825" t="s">
        <v>592</v>
      </c>
      <c r="D468" s="839" t="s">
        <v>593</v>
      </c>
      <c r="E468" s="825" t="s">
        <v>2546</v>
      </c>
      <c r="F468" s="839" t="s">
        <v>2547</v>
      </c>
      <c r="G468" s="825" t="s">
        <v>2926</v>
      </c>
      <c r="H468" s="825" t="s">
        <v>2927</v>
      </c>
      <c r="I468" s="831">
        <v>1820.75</v>
      </c>
      <c r="J468" s="831">
        <v>3</v>
      </c>
      <c r="K468" s="832">
        <v>5462.25</v>
      </c>
    </row>
    <row r="469" spans="1:11" ht="14.45" customHeight="1" x14ac:dyDescent="0.2">
      <c r="A469" s="821" t="s">
        <v>569</v>
      </c>
      <c r="B469" s="822" t="s">
        <v>570</v>
      </c>
      <c r="C469" s="825" t="s">
        <v>592</v>
      </c>
      <c r="D469" s="839" t="s">
        <v>593</v>
      </c>
      <c r="E469" s="825" t="s">
        <v>2546</v>
      </c>
      <c r="F469" s="839" t="s">
        <v>2547</v>
      </c>
      <c r="G469" s="825" t="s">
        <v>2928</v>
      </c>
      <c r="H469" s="825" t="s">
        <v>2929</v>
      </c>
      <c r="I469" s="831">
        <v>1764.9100341796875</v>
      </c>
      <c r="J469" s="831">
        <v>4</v>
      </c>
      <c r="K469" s="832">
        <v>7059.6302490234375</v>
      </c>
    </row>
    <row r="470" spans="1:11" ht="14.45" customHeight="1" x14ac:dyDescent="0.2">
      <c r="A470" s="821" t="s">
        <v>569</v>
      </c>
      <c r="B470" s="822" t="s">
        <v>570</v>
      </c>
      <c r="C470" s="825" t="s">
        <v>592</v>
      </c>
      <c r="D470" s="839" t="s">
        <v>593</v>
      </c>
      <c r="E470" s="825" t="s">
        <v>2546</v>
      </c>
      <c r="F470" s="839" t="s">
        <v>2547</v>
      </c>
      <c r="G470" s="825" t="s">
        <v>2930</v>
      </c>
      <c r="H470" s="825" t="s">
        <v>2931</v>
      </c>
      <c r="I470" s="831">
        <v>1764.9033610026042</v>
      </c>
      <c r="J470" s="831">
        <v>3</v>
      </c>
      <c r="K470" s="832">
        <v>5294.7100830078125</v>
      </c>
    </row>
    <row r="471" spans="1:11" ht="14.45" customHeight="1" x14ac:dyDescent="0.2">
      <c r="A471" s="821" t="s">
        <v>569</v>
      </c>
      <c r="B471" s="822" t="s">
        <v>570</v>
      </c>
      <c r="C471" s="825" t="s">
        <v>592</v>
      </c>
      <c r="D471" s="839" t="s">
        <v>593</v>
      </c>
      <c r="E471" s="825" t="s">
        <v>2546</v>
      </c>
      <c r="F471" s="839" t="s">
        <v>2547</v>
      </c>
      <c r="G471" s="825" t="s">
        <v>2932</v>
      </c>
      <c r="H471" s="825" t="s">
        <v>2933</v>
      </c>
      <c r="I471" s="831">
        <v>1764.9100341796875</v>
      </c>
      <c r="J471" s="831">
        <v>2</v>
      </c>
      <c r="K471" s="832">
        <v>3529.820068359375</v>
      </c>
    </row>
    <row r="472" spans="1:11" ht="14.45" customHeight="1" x14ac:dyDescent="0.2">
      <c r="A472" s="821" t="s">
        <v>569</v>
      </c>
      <c r="B472" s="822" t="s">
        <v>570</v>
      </c>
      <c r="C472" s="825" t="s">
        <v>592</v>
      </c>
      <c r="D472" s="839" t="s">
        <v>593</v>
      </c>
      <c r="E472" s="825" t="s">
        <v>2546</v>
      </c>
      <c r="F472" s="839" t="s">
        <v>2547</v>
      </c>
      <c r="G472" s="825" t="s">
        <v>2934</v>
      </c>
      <c r="H472" s="825" t="s">
        <v>2935</v>
      </c>
      <c r="I472" s="831">
        <v>1764.9100341796875</v>
      </c>
      <c r="J472" s="831">
        <v>2</v>
      </c>
      <c r="K472" s="832">
        <v>3529.820068359375</v>
      </c>
    </row>
    <row r="473" spans="1:11" ht="14.45" customHeight="1" x14ac:dyDescent="0.2">
      <c r="A473" s="821" t="s">
        <v>569</v>
      </c>
      <c r="B473" s="822" t="s">
        <v>570</v>
      </c>
      <c r="C473" s="825" t="s">
        <v>592</v>
      </c>
      <c r="D473" s="839" t="s">
        <v>593</v>
      </c>
      <c r="E473" s="825" t="s">
        <v>2546</v>
      </c>
      <c r="F473" s="839" t="s">
        <v>2547</v>
      </c>
      <c r="G473" s="825" t="s">
        <v>2936</v>
      </c>
      <c r="H473" s="825" t="s">
        <v>2937</v>
      </c>
      <c r="I473" s="831">
        <v>1800</v>
      </c>
      <c r="J473" s="831">
        <v>2</v>
      </c>
      <c r="K473" s="832">
        <v>3600</v>
      </c>
    </row>
    <row r="474" spans="1:11" ht="14.45" customHeight="1" x14ac:dyDescent="0.2">
      <c r="A474" s="821" t="s">
        <v>569</v>
      </c>
      <c r="B474" s="822" t="s">
        <v>570</v>
      </c>
      <c r="C474" s="825" t="s">
        <v>592</v>
      </c>
      <c r="D474" s="839" t="s">
        <v>593</v>
      </c>
      <c r="E474" s="825" t="s">
        <v>2546</v>
      </c>
      <c r="F474" s="839" t="s">
        <v>2547</v>
      </c>
      <c r="G474" s="825" t="s">
        <v>2938</v>
      </c>
      <c r="H474" s="825" t="s">
        <v>2939</v>
      </c>
      <c r="I474" s="831">
        <v>3859.169921875</v>
      </c>
      <c r="J474" s="831">
        <v>1</v>
      </c>
      <c r="K474" s="832">
        <v>3859.169921875</v>
      </c>
    </row>
    <row r="475" spans="1:11" ht="14.45" customHeight="1" x14ac:dyDescent="0.2">
      <c r="A475" s="821" t="s">
        <v>569</v>
      </c>
      <c r="B475" s="822" t="s">
        <v>570</v>
      </c>
      <c r="C475" s="825" t="s">
        <v>592</v>
      </c>
      <c r="D475" s="839" t="s">
        <v>593</v>
      </c>
      <c r="E475" s="825" t="s">
        <v>2546</v>
      </c>
      <c r="F475" s="839" t="s">
        <v>2547</v>
      </c>
      <c r="G475" s="825" t="s">
        <v>2940</v>
      </c>
      <c r="H475" s="825" t="s">
        <v>2941</v>
      </c>
      <c r="I475" s="831">
        <v>3859.159912109375</v>
      </c>
      <c r="J475" s="831">
        <v>1</v>
      </c>
      <c r="K475" s="832">
        <v>3859.159912109375</v>
      </c>
    </row>
    <row r="476" spans="1:11" ht="14.45" customHeight="1" x14ac:dyDescent="0.2">
      <c r="A476" s="821" t="s">
        <v>569</v>
      </c>
      <c r="B476" s="822" t="s">
        <v>570</v>
      </c>
      <c r="C476" s="825" t="s">
        <v>592</v>
      </c>
      <c r="D476" s="839" t="s">
        <v>593</v>
      </c>
      <c r="E476" s="825" t="s">
        <v>2546</v>
      </c>
      <c r="F476" s="839" t="s">
        <v>2547</v>
      </c>
      <c r="G476" s="825" t="s">
        <v>2942</v>
      </c>
      <c r="H476" s="825" t="s">
        <v>2943</v>
      </c>
      <c r="I476" s="831">
        <v>3510.260009765625</v>
      </c>
      <c r="J476" s="831">
        <v>1</v>
      </c>
      <c r="K476" s="832">
        <v>3510.260009765625</v>
      </c>
    </row>
    <row r="477" spans="1:11" ht="14.45" customHeight="1" x14ac:dyDescent="0.2">
      <c r="A477" s="821" t="s">
        <v>569</v>
      </c>
      <c r="B477" s="822" t="s">
        <v>570</v>
      </c>
      <c r="C477" s="825" t="s">
        <v>592</v>
      </c>
      <c r="D477" s="839" t="s">
        <v>593</v>
      </c>
      <c r="E477" s="825" t="s">
        <v>2546</v>
      </c>
      <c r="F477" s="839" t="s">
        <v>2547</v>
      </c>
      <c r="G477" s="825" t="s">
        <v>2944</v>
      </c>
      <c r="H477" s="825" t="s">
        <v>2945</v>
      </c>
      <c r="I477" s="831">
        <v>3510.260009765625</v>
      </c>
      <c r="J477" s="831">
        <v>1</v>
      </c>
      <c r="K477" s="832">
        <v>3510.260009765625</v>
      </c>
    </row>
    <row r="478" spans="1:11" ht="14.45" customHeight="1" x14ac:dyDescent="0.2">
      <c r="A478" s="821" t="s">
        <v>569</v>
      </c>
      <c r="B478" s="822" t="s">
        <v>570</v>
      </c>
      <c r="C478" s="825" t="s">
        <v>592</v>
      </c>
      <c r="D478" s="839" t="s">
        <v>593</v>
      </c>
      <c r="E478" s="825" t="s">
        <v>2546</v>
      </c>
      <c r="F478" s="839" t="s">
        <v>2547</v>
      </c>
      <c r="G478" s="825" t="s">
        <v>2946</v>
      </c>
      <c r="H478" s="825" t="s">
        <v>2947</v>
      </c>
      <c r="I478" s="831">
        <v>3510.25</v>
      </c>
      <c r="J478" s="831">
        <v>1</v>
      </c>
      <c r="K478" s="832">
        <v>3510.25</v>
      </c>
    </row>
    <row r="479" spans="1:11" ht="14.45" customHeight="1" x14ac:dyDescent="0.2">
      <c r="A479" s="821" t="s">
        <v>569</v>
      </c>
      <c r="B479" s="822" t="s">
        <v>570</v>
      </c>
      <c r="C479" s="825" t="s">
        <v>592</v>
      </c>
      <c r="D479" s="839" t="s">
        <v>593</v>
      </c>
      <c r="E479" s="825" t="s">
        <v>2546</v>
      </c>
      <c r="F479" s="839" t="s">
        <v>2547</v>
      </c>
      <c r="G479" s="825" t="s">
        <v>2948</v>
      </c>
      <c r="H479" s="825" t="s">
        <v>2949</v>
      </c>
      <c r="I479" s="831">
        <v>3510.260009765625</v>
      </c>
      <c r="J479" s="831">
        <v>1</v>
      </c>
      <c r="K479" s="832">
        <v>3510.260009765625</v>
      </c>
    </row>
    <row r="480" spans="1:11" ht="14.45" customHeight="1" x14ac:dyDescent="0.2">
      <c r="A480" s="821" t="s">
        <v>569</v>
      </c>
      <c r="B480" s="822" t="s">
        <v>570</v>
      </c>
      <c r="C480" s="825" t="s">
        <v>592</v>
      </c>
      <c r="D480" s="839" t="s">
        <v>593</v>
      </c>
      <c r="E480" s="825" t="s">
        <v>2546</v>
      </c>
      <c r="F480" s="839" t="s">
        <v>2547</v>
      </c>
      <c r="G480" s="825" t="s">
        <v>2950</v>
      </c>
      <c r="H480" s="825" t="s">
        <v>2951</v>
      </c>
      <c r="I480" s="831">
        <v>3859.169921875</v>
      </c>
      <c r="J480" s="831">
        <v>1</v>
      </c>
      <c r="K480" s="832">
        <v>3859.169921875</v>
      </c>
    </row>
    <row r="481" spans="1:11" ht="14.45" customHeight="1" x14ac:dyDescent="0.2">
      <c r="A481" s="821" t="s">
        <v>569</v>
      </c>
      <c r="B481" s="822" t="s">
        <v>570</v>
      </c>
      <c r="C481" s="825" t="s">
        <v>592</v>
      </c>
      <c r="D481" s="839" t="s">
        <v>593</v>
      </c>
      <c r="E481" s="825" t="s">
        <v>2546</v>
      </c>
      <c r="F481" s="839" t="s">
        <v>2547</v>
      </c>
      <c r="G481" s="825" t="s">
        <v>2952</v>
      </c>
      <c r="H481" s="825" t="s">
        <v>2953</v>
      </c>
      <c r="I481" s="831">
        <v>4857.60009765625</v>
      </c>
      <c r="J481" s="831">
        <v>1</v>
      </c>
      <c r="K481" s="832">
        <v>4857.60009765625</v>
      </c>
    </row>
    <row r="482" spans="1:11" ht="14.45" customHeight="1" x14ac:dyDescent="0.2">
      <c r="A482" s="821" t="s">
        <v>569</v>
      </c>
      <c r="B482" s="822" t="s">
        <v>570</v>
      </c>
      <c r="C482" s="825" t="s">
        <v>592</v>
      </c>
      <c r="D482" s="839" t="s">
        <v>593</v>
      </c>
      <c r="E482" s="825" t="s">
        <v>2546</v>
      </c>
      <c r="F482" s="839" t="s">
        <v>2547</v>
      </c>
      <c r="G482" s="825" t="s">
        <v>2954</v>
      </c>
      <c r="H482" s="825" t="s">
        <v>2955</v>
      </c>
      <c r="I482" s="831">
        <v>4857.60009765625</v>
      </c>
      <c r="J482" s="831">
        <v>1</v>
      </c>
      <c r="K482" s="832">
        <v>4857.60009765625</v>
      </c>
    </row>
    <row r="483" spans="1:11" ht="14.45" customHeight="1" x14ac:dyDescent="0.2">
      <c r="A483" s="821" t="s">
        <v>569</v>
      </c>
      <c r="B483" s="822" t="s">
        <v>570</v>
      </c>
      <c r="C483" s="825" t="s">
        <v>592</v>
      </c>
      <c r="D483" s="839" t="s">
        <v>593</v>
      </c>
      <c r="E483" s="825" t="s">
        <v>2546</v>
      </c>
      <c r="F483" s="839" t="s">
        <v>2547</v>
      </c>
      <c r="G483" s="825" t="s">
        <v>2956</v>
      </c>
      <c r="H483" s="825" t="s">
        <v>2957</v>
      </c>
      <c r="I483" s="831">
        <v>4857.60009765625</v>
      </c>
      <c r="J483" s="831">
        <v>1</v>
      </c>
      <c r="K483" s="832">
        <v>4857.60009765625</v>
      </c>
    </row>
    <row r="484" spans="1:11" ht="14.45" customHeight="1" x14ac:dyDescent="0.2">
      <c r="A484" s="821" t="s">
        <v>569</v>
      </c>
      <c r="B484" s="822" t="s">
        <v>570</v>
      </c>
      <c r="C484" s="825" t="s">
        <v>592</v>
      </c>
      <c r="D484" s="839" t="s">
        <v>593</v>
      </c>
      <c r="E484" s="825" t="s">
        <v>2546</v>
      </c>
      <c r="F484" s="839" t="s">
        <v>2547</v>
      </c>
      <c r="G484" s="825" t="s">
        <v>2958</v>
      </c>
      <c r="H484" s="825" t="s">
        <v>2959</v>
      </c>
      <c r="I484" s="831">
        <v>241.5</v>
      </c>
      <c r="J484" s="831">
        <v>1</v>
      </c>
      <c r="K484" s="832">
        <v>241.5</v>
      </c>
    </row>
    <row r="485" spans="1:11" ht="14.45" customHeight="1" x14ac:dyDescent="0.2">
      <c r="A485" s="821" t="s">
        <v>569</v>
      </c>
      <c r="B485" s="822" t="s">
        <v>570</v>
      </c>
      <c r="C485" s="825" t="s">
        <v>592</v>
      </c>
      <c r="D485" s="839" t="s">
        <v>593</v>
      </c>
      <c r="E485" s="825" t="s">
        <v>2546</v>
      </c>
      <c r="F485" s="839" t="s">
        <v>2547</v>
      </c>
      <c r="G485" s="825" t="s">
        <v>2960</v>
      </c>
      <c r="H485" s="825" t="s">
        <v>2961</v>
      </c>
      <c r="I485" s="831">
        <v>3999</v>
      </c>
      <c r="J485" s="831">
        <v>2</v>
      </c>
      <c r="K485" s="832">
        <v>7998</v>
      </c>
    </row>
    <row r="486" spans="1:11" ht="14.45" customHeight="1" x14ac:dyDescent="0.2">
      <c r="A486" s="821" t="s">
        <v>569</v>
      </c>
      <c r="B486" s="822" t="s">
        <v>570</v>
      </c>
      <c r="C486" s="825" t="s">
        <v>592</v>
      </c>
      <c r="D486" s="839" t="s">
        <v>593</v>
      </c>
      <c r="E486" s="825" t="s">
        <v>2546</v>
      </c>
      <c r="F486" s="839" t="s">
        <v>2547</v>
      </c>
      <c r="G486" s="825" t="s">
        <v>2962</v>
      </c>
      <c r="H486" s="825" t="s">
        <v>2963</v>
      </c>
      <c r="I486" s="831">
        <v>402.5</v>
      </c>
      <c r="J486" s="831">
        <v>1</v>
      </c>
      <c r="K486" s="832">
        <v>402.5</v>
      </c>
    </row>
    <row r="487" spans="1:11" ht="14.45" customHeight="1" x14ac:dyDescent="0.2">
      <c r="A487" s="821" t="s">
        <v>569</v>
      </c>
      <c r="B487" s="822" t="s">
        <v>570</v>
      </c>
      <c r="C487" s="825" t="s">
        <v>592</v>
      </c>
      <c r="D487" s="839" t="s">
        <v>593</v>
      </c>
      <c r="E487" s="825" t="s">
        <v>2546</v>
      </c>
      <c r="F487" s="839" t="s">
        <v>2547</v>
      </c>
      <c r="G487" s="825" t="s">
        <v>2964</v>
      </c>
      <c r="H487" s="825" t="s">
        <v>2965</v>
      </c>
      <c r="I487" s="831">
        <v>402.5</v>
      </c>
      <c r="J487" s="831">
        <v>4</v>
      </c>
      <c r="K487" s="832">
        <v>1610</v>
      </c>
    </row>
    <row r="488" spans="1:11" ht="14.45" customHeight="1" x14ac:dyDescent="0.2">
      <c r="A488" s="821" t="s">
        <v>569</v>
      </c>
      <c r="B488" s="822" t="s">
        <v>570</v>
      </c>
      <c r="C488" s="825" t="s">
        <v>592</v>
      </c>
      <c r="D488" s="839" t="s">
        <v>593</v>
      </c>
      <c r="E488" s="825" t="s">
        <v>2546</v>
      </c>
      <c r="F488" s="839" t="s">
        <v>2547</v>
      </c>
      <c r="G488" s="825" t="s">
        <v>2966</v>
      </c>
      <c r="H488" s="825" t="s">
        <v>2967</v>
      </c>
      <c r="I488" s="831">
        <v>402.5</v>
      </c>
      <c r="J488" s="831">
        <v>4</v>
      </c>
      <c r="K488" s="832">
        <v>1610</v>
      </c>
    </row>
    <row r="489" spans="1:11" ht="14.45" customHeight="1" x14ac:dyDescent="0.2">
      <c r="A489" s="821" t="s">
        <v>569</v>
      </c>
      <c r="B489" s="822" t="s">
        <v>570</v>
      </c>
      <c r="C489" s="825" t="s">
        <v>592</v>
      </c>
      <c r="D489" s="839" t="s">
        <v>593</v>
      </c>
      <c r="E489" s="825" t="s">
        <v>2546</v>
      </c>
      <c r="F489" s="839" t="s">
        <v>2547</v>
      </c>
      <c r="G489" s="825" t="s">
        <v>2968</v>
      </c>
      <c r="H489" s="825" t="s">
        <v>2969</v>
      </c>
      <c r="I489" s="831">
        <v>403.52999877929688</v>
      </c>
      <c r="J489" s="831">
        <v>2</v>
      </c>
      <c r="K489" s="832">
        <v>807.04998779296875</v>
      </c>
    </row>
    <row r="490" spans="1:11" ht="14.45" customHeight="1" x14ac:dyDescent="0.2">
      <c r="A490" s="821" t="s">
        <v>569</v>
      </c>
      <c r="B490" s="822" t="s">
        <v>570</v>
      </c>
      <c r="C490" s="825" t="s">
        <v>592</v>
      </c>
      <c r="D490" s="839" t="s">
        <v>593</v>
      </c>
      <c r="E490" s="825" t="s">
        <v>2546</v>
      </c>
      <c r="F490" s="839" t="s">
        <v>2547</v>
      </c>
      <c r="G490" s="825" t="s">
        <v>2970</v>
      </c>
      <c r="H490" s="825" t="s">
        <v>2971</v>
      </c>
      <c r="I490" s="831">
        <v>403.52999877929688</v>
      </c>
      <c r="J490" s="831">
        <v>2</v>
      </c>
      <c r="K490" s="832">
        <v>807.04998779296875</v>
      </c>
    </row>
    <row r="491" spans="1:11" ht="14.45" customHeight="1" x14ac:dyDescent="0.2">
      <c r="A491" s="821" t="s">
        <v>569</v>
      </c>
      <c r="B491" s="822" t="s">
        <v>570</v>
      </c>
      <c r="C491" s="825" t="s">
        <v>592</v>
      </c>
      <c r="D491" s="839" t="s">
        <v>593</v>
      </c>
      <c r="E491" s="825" t="s">
        <v>2546</v>
      </c>
      <c r="F491" s="839" t="s">
        <v>2547</v>
      </c>
      <c r="G491" s="825" t="s">
        <v>2972</v>
      </c>
      <c r="H491" s="825" t="s">
        <v>2973</v>
      </c>
      <c r="I491" s="831">
        <v>2012.5</v>
      </c>
      <c r="J491" s="831">
        <v>4</v>
      </c>
      <c r="K491" s="832">
        <v>8050</v>
      </c>
    </row>
    <row r="492" spans="1:11" ht="14.45" customHeight="1" x14ac:dyDescent="0.2">
      <c r="A492" s="821" t="s">
        <v>569</v>
      </c>
      <c r="B492" s="822" t="s">
        <v>570</v>
      </c>
      <c r="C492" s="825" t="s">
        <v>592</v>
      </c>
      <c r="D492" s="839" t="s">
        <v>593</v>
      </c>
      <c r="E492" s="825" t="s">
        <v>2546</v>
      </c>
      <c r="F492" s="839" t="s">
        <v>2547</v>
      </c>
      <c r="G492" s="825" t="s">
        <v>2974</v>
      </c>
      <c r="H492" s="825" t="s">
        <v>2975</v>
      </c>
      <c r="I492" s="831">
        <v>342.70001220703125</v>
      </c>
      <c r="J492" s="831">
        <v>4</v>
      </c>
      <c r="K492" s="832">
        <v>1370.800048828125</v>
      </c>
    </row>
    <row r="493" spans="1:11" ht="14.45" customHeight="1" x14ac:dyDescent="0.2">
      <c r="A493" s="821" t="s">
        <v>569</v>
      </c>
      <c r="B493" s="822" t="s">
        <v>570</v>
      </c>
      <c r="C493" s="825" t="s">
        <v>592</v>
      </c>
      <c r="D493" s="839" t="s">
        <v>593</v>
      </c>
      <c r="E493" s="825" t="s">
        <v>2546</v>
      </c>
      <c r="F493" s="839" t="s">
        <v>2547</v>
      </c>
      <c r="G493" s="825" t="s">
        <v>2976</v>
      </c>
      <c r="H493" s="825" t="s">
        <v>2977</v>
      </c>
      <c r="I493" s="831">
        <v>342.1300048828125</v>
      </c>
      <c r="J493" s="831">
        <v>4</v>
      </c>
      <c r="K493" s="832">
        <v>1368.5</v>
      </c>
    </row>
    <row r="494" spans="1:11" ht="14.45" customHeight="1" x14ac:dyDescent="0.2">
      <c r="A494" s="821" t="s">
        <v>569</v>
      </c>
      <c r="B494" s="822" t="s">
        <v>570</v>
      </c>
      <c r="C494" s="825" t="s">
        <v>592</v>
      </c>
      <c r="D494" s="839" t="s">
        <v>593</v>
      </c>
      <c r="E494" s="825" t="s">
        <v>2546</v>
      </c>
      <c r="F494" s="839" t="s">
        <v>2547</v>
      </c>
      <c r="G494" s="825" t="s">
        <v>2978</v>
      </c>
      <c r="H494" s="825" t="s">
        <v>2979</v>
      </c>
      <c r="I494" s="831">
        <v>596.6500244140625</v>
      </c>
      <c r="J494" s="831">
        <v>3</v>
      </c>
      <c r="K494" s="832">
        <v>1789.9599609375</v>
      </c>
    </row>
    <row r="495" spans="1:11" ht="14.45" customHeight="1" x14ac:dyDescent="0.2">
      <c r="A495" s="821" t="s">
        <v>569</v>
      </c>
      <c r="B495" s="822" t="s">
        <v>570</v>
      </c>
      <c r="C495" s="825" t="s">
        <v>592</v>
      </c>
      <c r="D495" s="839" t="s">
        <v>593</v>
      </c>
      <c r="E495" s="825" t="s">
        <v>2546</v>
      </c>
      <c r="F495" s="839" t="s">
        <v>2547</v>
      </c>
      <c r="G495" s="825" t="s">
        <v>2980</v>
      </c>
      <c r="H495" s="825" t="s">
        <v>2981</v>
      </c>
      <c r="I495" s="831">
        <v>692.08001708984375</v>
      </c>
      <c r="J495" s="831">
        <v>1</v>
      </c>
      <c r="K495" s="832">
        <v>692.08001708984375</v>
      </c>
    </row>
    <row r="496" spans="1:11" ht="14.45" customHeight="1" x14ac:dyDescent="0.2">
      <c r="A496" s="821" t="s">
        <v>569</v>
      </c>
      <c r="B496" s="822" t="s">
        <v>570</v>
      </c>
      <c r="C496" s="825" t="s">
        <v>592</v>
      </c>
      <c r="D496" s="839" t="s">
        <v>593</v>
      </c>
      <c r="E496" s="825" t="s">
        <v>2546</v>
      </c>
      <c r="F496" s="839" t="s">
        <v>2547</v>
      </c>
      <c r="G496" s="825" t="s">
        <v>2982</v>
      </c>
      <c r="H496" s="825" t="s">
        <v>2983</v>
      </c>
      <c r="I496" s="831">
        <v>527.8499755859375</v>
      </c>
      <c r="J496" s="831">
        <v>1</v>
      </c>
      <c r="K496" s="832">
        <v>527.8499755859375</v>
      </c>
    </row>
    <row r="497" spans="1:11" ht="14.45" customHeight="1" x14ac:dyDescent="0.2">
      <c r="A497" s="821" t="s">
        <v>569</v>
      </c>
      <c r="B497" s="822" t="s">
        <v>570</v>
      </c>
      <c r="C497" s="825" t="s">
        <v>592</v>
      </c>
      <c r="D497" s="839" t="s">
        <v>593</v>
      </c>
      <c r="E497" s="825" t="s">
        <v>2546</v>
      </c>
      <c r="F497" s="839" t="s">
        <v>2547</v>
      </c>
      <c r="G497" s="825" t="s">
        <v>2984</v>
      </c>
      <c r="H497" s="825" t="s">
        <v>2985</v>
      </c>
      <c r="I497" s="831">
        <v>527.8499755859375</v>
      </c>
      <c r="J497" s="831">
        <v>36</v>
      </c>
      <c r="K497" s="832">
        <v>19002.599731445313</v>
      </c>
    </row>
    <row r="498" spans="1:11" ht="14.45" customHeight="1" x14ac:dyDescent="0.2">
      <c r="A498" s="821" t="s">
        <v>569</v>
      </c>
      <c r="B498" s="822" t="s">
        <v>570</v>
      </c>
      <c r="C498" s="825" t="s">
        <v>592</v>
      </c>
      <c r="D498" s="839" t="s">
        <v>593</v>
      </c>
      <c r="E498" s="825" t="s">
        <v>2546</v>
      </c>
      <c r="F498" s="839" t="s">
        <v>2547</v>
      </c>
      <c r="G498" s="825" t="s">
        <v>2986</v>
      </c>
      <c r="H498" s="825" t="s">
        <v>2987</v>
      </c>
      <c r="I498" s="831">
        <v>527.8499755859375</v>
      </c>
      <c r="J498" s="831">
        <v>20</v>
      </c>
      <c r="K498" s="832">
        <v>10556.999877929688</v>
      </c>
    </row>
    <row r="499" spans="1:11" ht="14.45" customHeight="1" x14ac:dyDescent="0.2">
      <c r="A499" s="821" t="s">
        <v>569</v>
      </c>
      <c r="B499" s="822" t="s">
        <v>570</v>
      </c>
      <c r="C499" s="825" t="s">
        <v>592</v>
      </c>
      <c r="D499" s="839" t="s">
        <v>593</v>
      </c>
      <c r="E499" s="825" t="s">
        <v>2546</v>
      </c>
      <c r="F499" s="839" t="s">
        <v>2547</v>
      </c>
      <c r="G499" s="825" t="s">
        <v>2988</v>
      </c>
      <c r="H499" s="825" t="s">
        <v>2989</v>
      </c>
      <c r="I499" s="831">
        <v>527.8499755859375</v>
      </c>
      <c r="J499" s="831">
        <v>4</v>
      </c>
      <c r="K499" s="832">
        <v>2111.4000244140625</v>
      </c>
    </row>
    <row r="500" spans="1:11" ht="14.45" customHeight="1" x14ac:dyDescent="0.2">
      <c r="A500" s="821" t="s">
        <v>569</v>
      </c>
      <c r="B500" s="822" t="s">
        <v>570</v>
      </c>
      <c r="C500" s="825" t="s">
        <v>592</v>
      </c>
      <c r="D500" s="839" t="s">
        <v>593</v>
      </c>
      <c r="E500" s="825" t="s">
        <v>2546</v>
      </c>
      <c r="F500" s="839" t="s">
        <v>2547</v>
      </c>
      <c r="G500" s="825" t="s">
        <v>2990</v>
      </c>
      <c r="H500" s="825" t="s">
        <v>2991</v>
      </c>
      <c r="I500" s="831">
        <v>640.22998046875</v>
      </c>
      <c r="J500" s="831">
        <v>1</v>
      </c>
      <c r="K500" s="832">
        <v>640.22998046875</v>
      </c>
    </row>
    <row r="501" spans="1:11" ht="14.45" customHeight="1" x14ac:dyDescent="0.2">
      <c r="A501" s="821" t="s">
        <v>569</v>
      </c>
      <c r="B501" s="822" t="s">
        <v>570</v>
      </c>
      <c r="C501" s="825" t="s">
        <v>592</v>
      </c>
      <c r="D501" s="839" t="s">
        <v>593</v>
      </c>
      <c r="E501" s="825" t="s">
        <v>2546</v>
      </c>
      <c r="F501" s="839" t="s">
        <v>2547</v>
      </c>
      <c r="G501" s="825" t="s">
        <v>2992</v>
      </c>
      <c r="H501" s="825" t="s">
        <v>2993</v>
      </c>
      <c r="I501" s="831">
        <v>370.3900146484375</v>
      </c>
      <c r="J501" s="831">
        <v>4</v>
      </c>
      <c r="K501" s="832">
        <v>1481.56005859375</v>
      </c>
    </row>
    <row r="502" spans="1:11" ht="14.45" customHeight="1" x14ac:dyDescent="0.2">
      <c r="A502" s="821" t="s">
        <v>569</v>
      </c>
      <c r="B502" s="822" t="s">
        <v>570</v>
      </c>
      <c r="C502" s="825" t="s">
        <v>592</v>
      </c>
      <c r="D502" s="839" t="s">
        <v>593</v>
      </c>
      <c r="E502" s="825" t="s">
        <v>2546</v>
      </c>
      <c r="F502" s="839" t="s">
        <v>2547</v>
      </c>
      <c r="G502" s="825" t="s">
        <v>2994</v>
      </c>
      <c r="H502" s="825" t="s">
        <v>2995</v>
      </c>
      <c r="I502" s="831">
        <v>370.3900146484375</v>
      </c>
      <c r="J502" s="831">
        <v>11</v>
      </c>
      <c r="K502" s="832">
        <v>4074.2901611328125</v>
      </c>
    </row>
    <row r="503" spans="1:11" ht="14.45" customHeight="1" x14ac:dyDescent="0.2">
      <c r="A503" s="821" t="s">
        <v>569</v>
      </c>
      <c r="B503" s="822" t="s">
        <v>570</v>
      </c>
      <c r="C503" s="825" t="s">
        <v>592</v>
      </c>
      <c r="D503" s="839" t="s">
        <v>593</v>
      </c>
      <c r="E503" s="825" t="s">
        <v>2546</v>
      </c>
      <c r="F503" s="839" t="s">
        <v>2547</v>
      </c>
      <c r="G503" s="825" t="s">
        <v>2996</v>
      </c>
      <c r="H503" s="825" t="s">
        <v>2997</v>
      </c>
      <c r="I503" s="831">
        <v>370.3900146484375</v>
      </c>
      <c r="J503" s="831">
        <v>3</v>
      </c>
      <c r="K503" s="832">
        <v>1111.1700439453125</v>
      </c>
    </row>
    <row r="504" spans="1:11" ht="14.45" customHeight="1" x14ac:dyDescent="0.2">
      <c r="A504" s="821" t="s">
        <v>569</v>
      </c>
      <c r="B504" s="822" t="s">
        <v>570</v>
      </c>
      <c r="C504" s="825" t="s">
        <v>592</v>
      </c>
      <c r="D504" s="839" t="s">
        <v>593</v>
      </c>
      <c r="E504" s="825" t="s">
        <v>2546</v>
      </c>
      <c r="F504" s="839" t="s">
        <v>2547</v>
      </c>
      <c r="G504" s="825" t="s">
        <v>2998</v>
      </c>
      <c r="H504" s="825" t="s">
        <v>2999</v>
      </c>
      <c r="I504" s="831">
        <v>370.3900146484375</v>
      </c>
      <c r="J504" s="831">
        <v>2</v>
      </c>
      <c r="K504" s="832">
        <v>740.780029296875</v>
      </c>
    </row>
    <row r="505" spans="1:11" ht="14.45" customHeight="1" x14ac:dyDescent="0.2">
      <c r="A505" s="821" t="s">
        <v>569</v>
      </c>
      <c r="B505" s="822" t="s">
        <v>570</v>
      </c>
      <c r="C505" s="825" t="s">
        <v>592</v>
      </c>
      <c r="D505" s="839" t="s">
        <v>593</v>
      </c>
      <c r="E505" s="825" t="s">
        <v>2546</v>
      </c>
      <c r="F505" s="839" t="s">
        <v>2547</v>
      </c>
      <c r="G505" s="825" t="s">
        <v>3000</v>
      </c>
      <c r="H505" s="825" t="s">
        <v>3001</v>
      </c>
      <c r="I505" s="831">
        <v>370.3900146484375</v>
      </c>
      <c r="J505" s="831">
        <v>1</v>
      </c>
      <c r="K505" s="832">
        <v>370.3900146484375</v>
      </c>
    </row>
    <row r="506" spans="1:11" ht="14.45" customHeight="1" x14ac:dyDescent="0.2">
      <c r="A506" s="821" t="s">
        <v>569</v>
      </c>
      <c r="B506" s="822" t="s">
        <v>570</v>
      </c>
      <c r="C506" s="825" t="s">
        <v>592</v>
      </c>
      <c r="D506" s="839" t="s">
        <v>593</v>
      </c>
      <c r="E506" s="825" t="s">
        <v>2546</v>
      </c>
      <c r="F506" s="839" t="s">
        <v>2547</v>
      </c>
      <c r="G506" s="825" t="s">
        <v>3002</v>
      </c>
      <c r="H506" s="825" t="s">
        <v>3003</v>
      </c>
      <c r="I506" s="831">
        <v>294.35665893554688</v>
      </c>
      <c r="J506" s="831">
        <v>4</v>
      </c>
      <c r="K506" s="832">
        <v>1177.4299621582031</v>
      </c>
    </row>
    <row r="507" spans="1:11" ht="14.45" customHeight="1" x14ac:dyDescent="0.2">
      <c r="A507" s="821" t="s">
        <v>569</v>
      </c>
      <c r="B507" s="822" t="s">
        <v>570</v>
      </c>
      <c r="C507" s="825" t="s">
        <v>592</v>
      </c>
      <c r="D507" s="839" t="s">
        <v>593</v>
      </c>
      <c r="E507" s="825" t="s">
        <v>2546</v>
      </c>
      <c r="F507" s="839" t="s">
        <v>2547</v>
      </c>
      <c r="G507" s="825" t="s">
        <v>3004</v>
      </c>
      <c r="H507" s="825" t="s">
        <v>3005</v>
      </c>
      <c r="I507" s="831">
        <v>294.35000610351563</v>
      </c>
      <c r="J507" s="831">
        <v>1</v>
      </c>
      <c r="K507" s="832">
        <v>294.35000610351563</v>
      </c>
    </row>
    <row r="508" spans="1:11" ht="14.45" customHeight="1" x14ac:dyDescent="0.2">
      <c r="A508" s="821" t="s">
        <v>569</v>
      </c>
      <c r="B508" s="822" t="s">
        <v>570</v>
      </c>
      <c r="C508" s="825" t="s">
        <v>592</v>
      </c>
      <c r="D508" s="839" t="s">
        <v>593</v>
      </c>
      <c r="E508" s="825" t="s">
        <v>2546</v>
      </c>
      <c r="F508" s="839" t="s">
        <v>2547</v>
      </c>
      <c r="G508" s="825" t="s">
        <v>3006</v>
      </c>
      <c r="H508" s="825" t="s">
        <v>3007</v>
      </c>
      <c r="I508" s="831">
        <v>294.3599853515625</v>
      </c>
      <c r="J508" s="831">
        <v>2</v>
      </c>
      <c r="K508" s="832">
        <v>588.71002197265625</v>
      </c>
    </row>
    <row r="509" spans="1:11" ht="14.45" customHeight="1" x14ac:dyDescent="0.2">
      <c r="A509" s="821" t="s">
        <v>569</v>
      </c>
      <c r="B509" s="822" t="s">
        <v>570</v>
      </c>
      <c r="C509" s="825" t="s">
        <v>592</v>
      </c>
      <c r="D509" s="839" t="s">
        <v>593</v>
      </c>
      <c r="E509" s="825" t="s">
        <v>2546</v>
      </c>
      <c r="F509" s="839" t="s">
        <v>2547</v>
      </c>
      <c r="G509" s="825" t="s">
        <v>3008</v>
      </c>
      <c r="H509" s="825" t="s">
        <v>3009</v>
      </c>
      <c r="I509" s="831">
        <v>294.35000610351563</v>
      </c>
      <c r="J509" s="831">
        <v>1</v>
      </c>
      <c r="K509" s="832">
        <v>294.35000610351563</v>
      </c>
    </row>
    <row r="510" spans="1:11" ht="14.45" customHeight="1" x14ac:dyDescent="0.2">
      <c r="A510" s="821" t="s">
        <v>569</v>
      </c>
      <c r="B510" s="822" t="s">
        <v>570</v>
      </c>
      <c r="C510" s="825" t="s">
        <v>592</v>
      </c>
      <c r="D510" s="839" t="s">
        <v>593</v>
      </c>
      <c r="E510" s="825" t="s">
        <v>2546</v>
      </c>
      <c r="F510" s="839" t="s">
        <v>2547</v>
      </c>
      <c r="G510" s="825" t="s">
        <v>3010</v>
      </c>
      <c r="H510" s="825" t="s">
        <v>3011</v>
      </c>
      <c r="I510" s="831">
        <v>185.19999694824219</v>
      </c>
      <c r="J510" s="831">
        <v>1</v>
      </c>
      <c r="K510" s="832">
        <v>185.19999694824219</v>
      </c>
    </row>
    <row r="511" spans="1:11" ht="14.45" customHeight="1" x14ac:dyDescent="0.2">
      <c r="A511" s="821" t="s">
        <v>569</v>
      </c>
      <c r="B511" s="822" t="s">
        <v>570</v>
      </c>
      <c r="C511" s="825" t="s">
        <v>592</v>
      </c>
      <c r="D511" s="839" t="s">
        <v>593</v>
      </c>
      <c r="E511" s="825" t="s">
        <v>2546</v>
      </c>
      <c r="F511" s="839" t="s">
        <v>2547</v>
      </c>
      <c r="G511" s="825" t="s">
        <v>3012</v>
      </c>
      <c r="H511" s="825" t="s">
        <v>3013</v>
      </c>
      <c r="I511" s="831">
        <v>185.19999694824219</v>
      </c>
      <c r="J511" s="831">
        <v>1</v>
      </c>
      <c r="K511" s="832">
        <v>185.19999694824219</v>
      </c>
    </row>
    <row r="512" spans="1:11" ht="14.45" customHeight="1" x14ac:dyDescent="0.2">
      <c r="A512" s="821" t="s">
        <v>569</v>
      </c>
      <c r="B512" s="822" t="s">
        <v>570</v>
      </c>
      <c r="C512" s="825" t="s">
        <v>592</v>
      </c>
      <c r="D512" s="839" t="s">
        <v>593</v>
      </c>
      <c r="E512" s="825" t="s">
        <v>2546</v>
      </c>
      <c r="F512" s="839" t="s">
        <v>2547</v>
      </c>
      <c r="G512" s="825" t="s">
        <v>3014</v>
      </c>
      <c r="H512" s="825" t="s">
        <v>3015</v>
      </c>
      <c r="I512" s="831">
        <v>185.19999694824219</v>
      </c>
      <c r="J512" s="831">
        <v>1</v>
      </c>
      <c r="K512" s="832">
        <v>185.19999694824219</v>
      </c>
    </row>
    <row r="513" spans="1:11" ht="14.45" customHeight="1" x14ac:dyDescent="0.2">
      <c r="A513" s="821" t="s">
        <v>569</v>
      </c>
      <c r="B513" s="822" t="s">
        <v>570</v>
      </c>
      <c r="C513" s="825" t="s">
        <v>592</v>
      </c>
      <c r="D513" s="839" t="s">
        <v>593</v>
      </c>
      <c r="E513" s="825" t="s">
        <v>2546</v>
      </c>
      <c r="F513" s="839" t="s">
        <v>2547</v>
      </c>
      <c r="G513" s="825" t="s">
        <v>3016</v>
      </c>
      <c r="H513" s="825" t="s">
        <v>3017</v>
      </c>
      <c r="I513" s="831">
        <v>185.19999694824219</v>
      </c>
      <c r="J513" s="831">
        <v>1</v>
      </c>
      <c r="K513" s="832">
        <v>185.19999694824219</v>
      </c>
    </row>
    <row r="514" spans="1:11" ht="14.45" customHeight="1" x14ac:dyDescent="0.2">
      <c r="A514" s="821" t="s">
        <v>569</v>
      </c>
      <c r="B514" s="822" t="s">
        <v>570</v>
      </c>
      <c r="C514" s="825" t="s">
        <v>592</v>
      </c>
      <c r="D514" s="839" t="s">
        <v>593</v>
      </c>
      <c r="E514" s="825" t="s">
        <v>2546</v>
      </c>
      <c r="F514" s="839" t="s">
        <v>2547</v>
      </c>
      <c r="G514" s="825" t="s">
        <v>3018</v>
      </c>
      <c r="H514" s="825" t="s">
        <v>3019</v>
      </c>
      <c r="I514" s="831">
        <v>226.12000274658203</v>
      </c>
      <c r="J514" s="831">
        <v>3</v>
      </c>
      <c r="K514" s="832">
        <v>678.37001037597656</v>
      </c>
    </row>
    <row r="515" spans="1:11" ht="14.45" customHeight="1" x14ac:dyDescent="0.2">
      <c r="A515" s="821" t="s">
        <v>569</v>
      </c>
      <c r="B515" s="822" t="s">
        <v>570</v>
      </c>
      <c r="C515" s="825" t="s">
        <v>592</v>
      </c>
      <c r="D515" s="839" t="s">
        <v>593</v>
      </c>
      <c r="E515" s="825" t="s">
        <v>2546</v>
      </c>
      <c r="F515" s="839" t="s">
        <v>2547</v>
      </c>
      <c r="G515" s="825" t="s">
        <v>3020</v>
      </c>
      <c r="H515" s="825" t="s">
        <v>3021</v>
      </c>
      <c r="I515" s="831">
        <v>226.125</v>
      </c>
      <c r="J515" s="831">
        <v>3</v>
      </c>
      <c r="K515" s="832">
        <v>678.3800048828125</v>
      </c>
    </row>
    <row r="516" spans="1:11" ht="14.45" customHeight="1" x14ac:dyDescent="0.2">
      <c r="A516" s="821" t="s">
        <v>569</v>
      </c>
      <c r="B516" s="822" t="s">
        <v>570</v>
      </c>
      <c r="C516" s="825" t="s">
        <v>592</v>
      </c>
      <c r="D516" s="839" t="s">
        <v>593</v>
      </c>
      <c r="E516" s="825" t="s">
        <v>2546</v>
      </c>
      <c r="F516" s="839" t="s">
        <v>2547</v>
      </c>
      <c r="G516" s="825" t="s">
        <v>3022</v>
      </c>
      <c r="H516" s="825" t="s">
        <v>3023</v>
      </c>
      <c r="I516" s="831">
        <v>226.1199951171875</v>
      </c>
      <c r="J516" s="831">
        <v>1</v>
      </c>
      <c r="K516" s="832">
        <v>226.1199951171875</v>
      </c>
    </row>
    <row r="517" spans="1:11" ht="14.45" customHeight="1" x14ac:dyDescent="0.2">
      <c r="A517" s="821" t="s">
        <v>569</v>
      </c>
      <c r="B517" s="822" t="s">
        <v>570</v>
      </c>
      <c r="C517" s="825" t="s">
        <v>592</v>
      </c>
      <c r="D517" s="839" t="s">
        <v>593</v>
      </c>
      <c r="E517" s="825" t="s">
        <v>2546</v>
      </c>
      <c r="F517" s="839" t="s">
        <v>2547</v>
      </c>
      <c r="G517" s="825" t="s">
        <v>3024</v>
      </c>
      <c r="H517" s="825" t="s">
        <v>3025</v>
      </c>
      <c r="I517" s="831">
        <v>226.1199951171875</v>
      </c>
      <c r="J517" s="831">
        <v>1</v>
      </c>
      <c r="K517" s="832">
        <v>226.1199951171875</v>
      </c>
    </row>
    <row r="518" spans="1:11" ht="14.45" customHeight="1" x14ac:dyDescent="0.2">
      <c r="A518" s="821" t="s">
        <v>569</v>
      </c>
      <c r="B518" s="822" t="s">
        <v>570</v>
      </c>
      <c r="C518" s="825" t="s">
        <v>592</v>
      </c>
      <c r="D518" s="839" t="s">
        <v>593</v>
      </c>
      <c r="E518" s="825" t="s">
        <v>2546</v>
      </c>
      <c r="F518" s="839" t="s">
        <v>2547</v>
      </c>
      <c r="G518" s="825" t="s">
        <v>3026</v>
      </c>
      <c r="H518" s="825" t="s">
        <v>3027</v>
      </c>
      <c r="I518" s="831">
        <v>226.1199951171875</v>
      </c>
      <c r="J518" s="831">
        <v>1</v>
      </c>
      <c r="K518" s="832">
        <v>226.1199951171875</v>
      </c>
    </row>
    <row r="519" spans="1:11" ht="14.45" customHeight="1" x14ac:dyDescent="0.2">
      <c r="A519" s="821" t="s">
        <v>569</v>
      </c>
      <c r="B519" s="822" t="s">
        <v>570</v>
      </c>
      <c r="C519" s="825" t="s">
        <v>592</v>
      </c>
      <c r="D519" s="839" t="s">
        <v>593</v>
      </c>
      <c r="E519" s="825" t="s">
        <v>2546</v>
      </c>
      <c r="F519" s="839" t="s">
        <v>2547</v>
      </c>
      <c r="G519" s="825" t="s">
        <v>3028</v>
      </c>
      <c r="H519" s="825" t="s">
        <v>3029</v>
      </c>
      <c r="I519" s="831">
        <v>580.75</v>
      </c>
      <c r="J519" s="831">
        <v>8</v>
      </c>
      <c r="K519" s="832">
        <v>4646</v>
      </c>
    </row>
    <row r="520" spans="1:11" ht="14.45" customHeight="1" x14ac:dyDescent="0.2">
      <c r="A520" s="821" t="s">
        <v>569</v>
      </c>
      <c r="B520" s="822" t="s">
        <v>570</v>
      </c>
      <c r="C520" s="825" t="s">
        <v>592</v>
      </c>
      <c r="D520" s="839" t="s">
        <v>593</v>
      </c>
      <c r="E520" s="825" t="s">
        <v>2546</v>
      </c>
      <c r="F520" s="839" t="s">
        <v>2547</v>
      </c>
      <c r="G520" s="825" t="s">
        <v>3030</v>
      </c>
      <c r="H520" s="825" t="s">
        <v>3031</v>
      </c>
      <c r="I520" s="831">
        <v>580.75</v>
      </c>
      <c r="J520" s="831">
        <v>4</v>
      </c>
      <c r="K520" s="832">
        <v>2323</v>
      </c>
    </row>
    <row r="521" spans="1:11" ht="14.45" customHeight="1" x14ac:dyDescent="0.2">
      <c r="A521" s="821" t="s">
        <v>569</v>
      </c>
      <c r="B521" s="822" t="s">
        <v>570</v>
      </c>
      <c r="C521" s="825" t="s">
        <v>592</v>
      </c>
      <c r="D521" s="839" t="s">
        <v>593</v>
      </c>
      <c r="E521" s="825" t="s">
        <v>2546</v>
      </c>
      <c r="F521" s="839" t="s">
        <v>2547</v>
      </c>
      <c r="G521" s="825" t="s">
        <v>3032</v>
      </c>
      <c r="H521" s="825" t="s">
        <v>3033</v>
      </c>
      <c r="I521" s="831">
        <v>580.75</v>
      </c>
      <c r="J521" s="831">
        <v>2</v>
      </c>
      <c r="K521" s="832">
        <v>1161.5</v>
      </c>
    </row>
    <row r="522" spans="1:11" ht="14.45" customHeight="1" x14ac:dyDescent="0.2">
      <c r="A522" s="821" t="s">
        <v>569</v>
      </c>
      <c r="B522" s="822" t="s">
        <v>570</v>
      </c>
      <c r="C522" s="825" t="s">
        <v>592</v>
      </c>
      <c r="D522" s="839" t="s">
        <v>593</v>
      </c>
      <c r="E522" s="825" t="s">
        <v>2546</v>
      </c>
      <c r="F522" s="839" t="s">
        <v>2547</v>
      </c>
      <c r="G522" s="825" t="s">
        <v>3034</v>
      </c>
      <c r="H522" s="825" t="s">
        <v>3035</v>
      </c>
      <c r="I522" s="831">
        <v>601.45001220703125</v>
      </c>
      <c r="J522" s="831">
        <v>1</v>
      </c>
      <c r="K522" s="832">
        <v>601.45001220703125</v>
      </c>
    </row>
    <row r="523" spans="1:11" ht="14.45" customHeight="1" x14ac:dyDescent="0.2">
      <c r="A523" s="821" t="s">
        <v>569</v>
      </c>
      <c r="B523" s="822" t="s">
        <v>570</v>
      </c>
      <c r="C523" s="825" t="s">
        <v>592</v>
      </c>
      <c r="D523" s="839" t="s">
        <v>593</v>
      </c>
      <c r="E523" s="825" t="s">
        <v>2546</v>
      </c>
      <c r="F523" s="839" t="s">
        <v>2547</v>
      </c>
      <c r="G523" s="825" t="s">
        <v>3036</v>
      </c>
      <c r="H523" s="825" t="s">
        <v>3037</v>
      </c>
      <c r="I523" s="831">
        <v>621</v>
      </c>
      <c r="J523" s="831">
        <v>1</v>
      </c>
      <c r="K523" s="832">
        <v>621</v>
      </c>
    </row>
    <row r="524" spans="1:11" ht="14.45" customHeight="1" x14ac:dyDescent="0.2">
      <c r="A524" s="821" t="s">
        <v>569</v>
      </c>
      <c r="B524" s="822" t="s">
        <v>570</v>
      </c>
      <c r="C524" s="825" t="s">
        <v>592</v>
      </c>
      <c r="D524" s="839" t="s">
        <v>593</v>
      </c>
      <c r="E524" s="825" t="s">
        <v>2546</v>
      </c>
      <c r="F524" s="839" t="s">
        <v>2547</v>
      </c>
      <c r="G524" s="825" t="s">
        <v>3038</v>
      </c>
      <c r="H524" s="825" t="s">
        <v>3039</v>
      </c>
      <c r="I524" s="831">
        <v>1523.0400390625</v>
      </c>
      <c r="J524" s="831">
        <v>5</v>
      </c>
      <c r="K524" s="832">
        <v>7615.18994140625</v>
      </c>
    </row>
    <row r="525" spans="1:11" ht="14.45" customHeight="1" x14ac:dyDescent="0.2">
      <c r="A525" s="821" t="s">
        <v>569</v>
      </c>
      <c r="B525" s="822" t="s">
        <v>570</v>
      </c>
      <c r="C525" s="825" t="s">
        <v>592</v>
      </c>
      <c r="D525" s="839" t="s">
        <v>593</v>
      </c>
      <c r="E525" s="825" t="s">
        <v>2546</v>
      </c>
      <c r="F525" s="839" t="s">
        <v>2547</v>
      </c>
      <c r="G525" s="825" t="s">
        <v>3040</v>
      </c>
      <c r="H525" s="825" t="s">
        <v>3041</v>
      </c>
      <c r="I525" s="831">
        <v>158.6199951171875</v>
      </c>
      <c r="J525" s="831">
        <v>1</v>
      </c>
      <c r="K525" s="832">
        <v>158.6199951171875</v>
      </c>
    </row>
    <row r="526" spans="1:11" ht="14.45" customHeight="1" x14ac:dyDescent="0.2">
      <c r="A526" s="821" t="s">
        <v>569</v>
      </c>
      <c r="B526" s="822" t="s">
        <v>570</v>
      </c>
      <c r="C526" s="825" t="s">
        <v>592</v>
      </c>
      <c r="D526" s="839" t="s">
        <v>593</v>
      </c>
      <c r="E526" s="825" t="s">
        <v>2546</v>
      </c>
      <c r="F526" s="839" t="s">
        <v>2547</v>
      </c>
      <c r="G526" s="825" t="s">
        <v>3042</v>
      </c>
      <c r="H526" s="825" t="s">
        <v>3043</v>
      </c>
      <c r="I526" s="831">
        <v>158.6199951171875</v>
      </c>
      <c r="J526" s="831">
        <v>2</v>
      </c>
      <c r="K526" s="832">
        <v>317.239990234375</v>
      </c>
    </row>
    <row r="527" spans="1:11" ht="14.45" customHeight="1" x14ac:dyDescent="0.2">
      <c r="A527" s="821" t="s">
        <v>569</v>
      </c>
      <c r="B527" s="822" t="s">
        <v>570</v>
      </c>
      <c r="C527" s="825" t="s">
        <v>592</v>
      </c>
      <c r="D527" s="839" t="s">
        <v>593</v>
      </c>
      <c r="E527" s="825" t="s">
        <v>2546</v>
      </c>
      <c r="F527" s="839" t="s">
        <v>2547</v>
      </c>
      <c r="G527" s="825" t="s">
        <v>3044</v>
      </c>
      <c r="H527" s="825" t="s">
        <v>3045</v>
      </c>
      <c r="I527" s="831">
        <v>158.6199951171875</v>
      </c>
      <c r="J527" s="831">
        <v>1</v>
      </c>
      <c r="K527" s="832">
        <v>158.6199951171875</v>
      </c>
    </row>
    <row r="528" spans="1:11" ht="14.45" customHeight="1" x14ac:dyDescent="0.2">
      <c r="A528" s="821" t="s">
        <v>569</v>
      </c>
      <c r="B528" s="822" t="s">
        <v>570</v>
      </c>
      <c r="C528" s="825" t="s">
        <v>592</v>
      </c>
      <c r="D528" s="839" t="s">
        <v>593</v>
      </c>
      <c r="E528" s="825" t="s">
        <v>2546</v>
      </c>
      <c r="F528" s="839" t="s">
        <v>2547</v>
      </c>
      <c r="G528" s="825" t="s">
        <v>3046</v>
      </c>
      <c r="H528" s="825" t="s">
        <v>3047</v>
      </c>
      <c r="I528" s="831">
        <v>158.6199951171875</v>
      </c>
      <c r="J528" s="831">
        <v>1</v>
      </c>
      <c r="K528" s="832">
        <v>158.6199951171875</v>
      </c>
    </row>
    <row r="529" spans="1:11" ht="14.45" customHeight="1" x14ac:dyDescent="0.2">
      <c r="A529" s="821" t="s">
        <v>569</v>
      </c>
      <c r="B529" s="822" t="s">
        <v>570</v>
      </c>
      <c r="C529" s="825" t="s">
        <v>592</v>
      </c>
      <c r="D529" s="839" t="s">
        <v>593</v>
      </c>
      <c r="E529" s="825" t="s">
        <v>2546</v>
      </c>
      <c r="F529" s="839" t="s">
        <v>2547</v>
      </c>
      <c r="G529" s="825" t="s">
        <v>3048</v>
      </c>
      <c r="H529" s="825" t="s">
        <v>3049</v>
      </c>
      <c r="I529" s="831">
        <v>158.6199951171875</v>
      </c>
      <c r="J529" s="831">
        <v>1</v>
      </c>
      <c r="K529" s="832">
        <v>158.6199951171875</v>
      </c>
    </row>
    <row r="530" spans="1:11" ht="14.45" customHeight="1" x14ac:dyDescent="0.2">
      <c r="A530" s="821" t="s">
        <v>569</v>
      </c>
      <c r="B530" s="822" t="s">
        <v>570</v>
      </c>
      <c r="C530" s="825" t="s">
        <v>592</v>
      </c>
      <c r="D530" s="839" t="s">
        <v>593</v>
      </c>
      <c r="E530" s="825" t="s">
        <v>2546</v>
      </c>
      <c r="F530" s="839" t="s">
        <v>2547</v>
      </c>
      <c r="G530" s="825" t="s">
        <v>3050</v>
      </c>
      <c r="H530" s="825" t="s">
        <v>3051</v>
      </c>
      <c r="I530" s="831">
        <v>1764.0999755859375</v>
      </c>
      <c r="J530" s="831">
        <v>6</v>
      </c>
      <c r="K530" s="832">
        <v>10584.599853515625</v>
      </c>
    </row>
    <row r="531" spans="1:11" ht="14.45" customHeight="1" x14ac:dyDescent="0.2">
      <c r="A531" s="821" t="s">
        <v>569</v>
      </c>
      <c r="B531" s="822" t="s">
        <v>570</v>
      </c>
      <c r="C531" s="825" t="s">
        <v>592</v>
      </c>
      <c r="D531" s="839" t="s">
        <v>593</v>
      </c>
      <c r="E531" s="825" t="s">
        <v>2546</v>
      </c>
      <c r="F531" s="839" t="s">
        <v>2547</v>
      </c>
      <c r="G531" s="825" t="s">
        <v>3052</v>
      </c>
      <c r="H531" s="825" t="s">
        <v>3053</v>
      </c>
      <c r="I531" s="831">
        <v>1764.0999755859375</v>
      </c>
      <c r="J531" s="831">
        <v>15</v>
      </c>
      <c r="K531" s="832">
        <v>26461.5</v>
      </c>
    </row>
    <row r="532" spans="1:11" ht="14.45" customHeight="1" x14ac:dyDescent="0.2">
      <c r="A532" s="821" t="s">
        <v>569</v>
      </c>
      <c r="B532" s="822" t="s">
        <v>570</v>
      </c>
      <c r="C532" s="825" t="s">
        <v>592</v>
      </c>
      <c r="D532" s="839" t="s">
        <v>593</v>
      </c>
      <c r="E532" s="825" t="s">
        <v>2546</v>
      </c>
      <c r="F532" s="839" t="s">
        <v>2547</v>
      </c>
      <c r="G532" s="825" t="s">
        <v>3054</v>
      </c>
      <c r="H532" s="825" t="s">
        <v>3055</v>
      </c>
      <c r="I532" s="831">
        <v>680.69000244140625</v>
      </c>
      <c r="J532" s="831">
        <v>3</v>
      </c>
      <c r="K532" s="832">
        <v>2042.0599975585938</v>
      </c>
    </row>
    <row r="533" spans="1:11" ht="14.45" customHeight="1" x14ac:dyDescent="0.2">
      <c r="A533" s="821" t="s">
        <v>569</v>
      </c>
      <c r="B533" s="822" t="s">
        <v>570</v>
      </c>
      <c r="C533" s="825" t="s">
        <v>592</v>
      </c>
      <c r="D533" s="839" t="s">
        <v>593</v>
      </c>
      <c r="E533" s="825" t="s">
        <v>2546</v>
      </c>
      <c r="F533" s="839" t="s">
        <v>2547</v>
      </c>
      <c r="G533" s="825" t="s">
        <v>3056</v>
      </c>
      <c r="H533" s="825" t="s">
        <v>3057</v>
      </c>
      <c r="I533" s="831">
        <v>680.67999267578125</v>
      </c>
      <c r="J533" s="831">
        <v>2</v>
      </c>
      <c r="K533" s="832">
        <v>1361.3499755859375</v>
      </c>
    </row>
    <row r="534" spans="1:11" ht="14.45" customHeight="1" x14ac:dyDescent="0.2">
      <c r="A534" s="821" t="s">
        <v>569</v>
      </c>
      <c r="B534" s="822" t="s">
        <v>570</v>
      </c>
      <c r="C534" s="825" t="s">
        <v>592</v>
      </c>
      <c r="D534" s="839" t="s">
        <v>593</v>
      </c>
      <c r="E534" s="825" t="s">
        <v>2546</v>
      </c>
      <c r="F534" s="839" t="s">
        <v>2547</v>
      </c>
      <c r="G534" s="825" t="s">
        <v>3058</v>
      </c>
      <c r="H534" s="825" t="s">
        <v>3059</v>
      </c>
      <c r="I534" s="831">
        <v>680.69000244140625</v>
      </c>
      <c r="J534" s="831">
        <v>6</v>
      </c>
      <c r="K534" s="832">
        <v>4084.1200561523438</v>
      </c>
    </row>
    <row r="535" spans="1:11" ht="14.45" customHeight="1" x14ac:dyDescent="0.2">
      <c r="A535" s="821" t="s">
        <v>569</v>
      </c>
      <c r="B535" s="822" t="s">
        <v>570</v>
      </c>
      <c r="C535" s="825" t="s">
        <v>592</v>
      </c>
      <c r="D535" s="839" t="s">
        <v>593</v>
      </c>
      <c r="E535" s="825" t="s">
        <v>2546</v>
      </c>
      <c r="F535" s="839" t="s">
        <v>2547</v>
      </c>
      <c r="G535" s="825" t="s">
        <v>3060</v>
      </c>
      <c r="H535" s="825" t="s">
        <v>3061</v>
      </c>
      <c r="I535" s="831">
        <v>680.69000244140625</v>
      </c>
      <c r="J535" s="831">
        <v>3</v>
      </c>
      <c r="K535" s="832">
        <v>2042.0700073242188</v>
      </c>
    </row>
    <row r="536" spans="1:11" ht="14.45" customHeight="1" x14ac:dyDescent="0.2">
      <c r="A536" s="821" t="s">
        <v>569</v>
      </c>
      <c r="B536" s="822" t="s">
        <v>570</v>
      </c>
      <c r="C536" s="825" t="s">
        <v>592</v>
      </c>
      <c r="D536" s="839" t="s">
        <v>593</v>
      </c>
      <c r="E536" s="825" t="s">
        <v>2546</v>
      </c>
      <c r="F536" s="839" t="s">
        <v>2547</v>
      </c>
      <c r="G536" s="825" t="s">
        <v>3062</v>
      </c>
      <c r="H536" s="825" t="s">
        <v>3063</v>
      </c>
      <c r="I536" s="831">
        <v>680.69000244140625</v>
      </c>
      <c r="J536" s="831">
        <v>3</v>
      </c>
      <c r="K536" s="832">
        <v>2042.0599975585938</v>
      </c>
    </row>
    <row r="537" spans="1:11" ht="14.45" customHeight="1" x14ac:dyDescent="0.2">
      <c r="A537" s="821" t="s">
        <v>569</v>
      </c>
      <c r="B537" s="822" t="s">
        <v>570</v>
      </c>
      <c r="C537" s="825" t="s">
        <v>592</v>
      </c>
      <c r="D537" s="839" t="s">
        <v>593</v>
      </c>
      <c r="E537" s="825" t="s">
        <v>2546</v>
      </c>
      <c r="F537" s="839" t="s">
        <v>2547</v>
      </c>
      <c r="G537" s="825" t="s">
        <v>3064</v>
      </c>
      <c r="H537" s="825" t="s">
        <v>3065</v>
      </c>
      <c r="I537" s="831">
        <v>680.69000244140625</v>
      </c>
      <c r="J537" s="831">
        <v>1</v>
      </c>
      <c r="K537" s="832">
        <v>680.69000244140625</v>
      </c>
    </row>
    <row r="538" spans="1:11" ht="14.45" customHeight="1" x14ac:dyDescent="0.2">
      <c r="A538" s="821" t="s">
        <v>569</v>
      </c>
      <c r="B538" s="822" t="s">
        <v>570</v>
      </c>
      <c r="C538" s="825" t="s">
        <v>592</v>
      </c>
      <c r="D538" s="839" t="s">
        <v>593</v>
      </c>
      <c r="E538" s="825" t="s">
        <v>2546</v>
      </c>
      <c r="F538" s="839" t="s">
        <v>2547</v>
      </c>
      <c r="G538" s="825" t="s">
        <v>3066</v>
      </c>
      <c r="H538" s="825" t="s">
        <v>3067</v>
      </c>
      <c r="I538" s="831">
        <v>878.719970703125</v>
      </c>
      <c r="J538" s="831">
        <v>2</v>
      </c>
      <c r="K538" s="832">
        <v>1757.4300537109375</v>
      </c>
    </row>
    <row r="539" spans="1:11" ht="14.45" customHeight="1" x14ac:dyDescent="0.2">
      <c r="A539" s="821" t="s">
        <v>569</v>
      </c>
      <c r="B539" s="822" t="s">
        <v>570</v>
      </c>
      <c r="C539" s="825" t="s">
        <v>592</v>
      </c>
      <c r="D539" s="839" t="s">
        <v>593</v>
      </c>
      <c r="E539" s="825" t="s">
        <v>2546</v>
      </c>
      <c r="F539" s="839" t="s">
        <v>2547</v>
      </c>
      <c r="G539" s="825" t="s">
        <v>3068</v>
      </c>
      <c r="H539" s="825" t="s">
        <v>3069</v>
      </c>
      <c r="I539" s="831">
        <v>878.719970703125</v>
      </c>
      <c r="J539" s="831">
        <v>2</v>
      </c>
      <c r="K539" s="832">
        <v>1757.43994140625</v>
      </c>
    </row>
    <row r="540" spans="1:11" ht="14.45" customHeight="1" x14ac:dyDescent="0.2">
      <c r="A540" s="821" t="s">
        <v>569</v>
      </c>
      <c r="B540" s="822" t="s">
        <v>570</v>
      </c>
      <c r="C540" s="825" t="s">
        <v>592</v>
      </c>
      <c r="D540" s="839" t="s">
        <v>593</v>
      </c>
      <c r="E540" s="825" t="s">
        <v>2546</v>
      </c>
      <c r="F540" s="839" t="s">
        <v>2547</v>
      </c>
      <c r="G540" s="825" t="s">
        <v>3070</v>
      </c>
      <c r="H540" s="825" t="s">
        <v>3071</v>
      </c>
      <c r="I540" s="831">
        <v>878.72330729166663</v>
      </c>
      <c r="J540" s="831">
        <v>4</v>
      </c>
      <c r="K540" s="832">
        <v>3514.8800048828125</v>
      </c>
    </row>
    <row r="541" spans="1:11" ht="14.45" customHeight="1" x14ac:dyDescent="0.2">
      <c r="A541" s="821" t="s">
        <v>569</v>
      </c>
      <c r="B541" s="822" t="s">
        <v>570</v>
      </c>
      <c r="C541" s="825" t="s">
        <v>592</v>
      </c>
      <c r="D541" s="839" t="s">
        <v>593</v>
      </c>
      <c r="E541" s="825" t="s">
        <v>2546</v>
      </c>
      <c r="F541" s="839" t="s">
        <v>2547</v>
      </c>
      <c r="G541" s="825" t="s">
        <v>3072</v>
      </c>
      <c r="H541" s="825" t="s">
        <v>3073</v>
      </c>
      <c r="I541" s="831">
        <v>878.719970703125</v>
      </c>
      <c r="J541" s="831">
        <v>2</v>
      </c>
      <c r="K541" s="832">
        <v>1757.4300537109375</v>
      </c>
    </row>
    <row r="542" spans="1:11" ht="14.45" customHeight="1" x14ac:dyDescent="0.2">
      <c r="A542" s="821" t="s">
        <v>569</v>
      </c>
      <c r="B542" s="822" t="s">
        <v>570</v>
      </c>
      <c r="C542" s="825" t="s">
        <v>592</v>
      </c>
      <c r="D542" s="839" t="s">
        <v>593</v>
      </c>
      <c r="E542" s="825" t="s">
        <v>2546</v>
      </c>
      <c r="F542" s="839" t="s">
        <v>2547</v>
      </c>
      <c r="G542" s="825" t="s">
        <v>3074</v>
      </c>
      <c r="H542" s="825" t="s">
        <v>3075</v>
      </c>
      <c r="I542" s="831">
        <v>878.72140066964289</v>
      </c>
      <c r="J542" s="831">
        <v>12</v>
      </c>
      <c r="K542" s="832">
        <v>10544.609985351563</v>
      </c>
    </row>
    <row r="543" spans="1:11" ht="14.45" customHeight="1" x14ac:dyDescent="0.2">
      <c r="A543" s="821" t="s">
        <v>569</v>
      </c>
      <c r="B543" s="822" t="s">
        <v>570</v>
      </c>
      <c r="C543" s="825" t="s">
        <v>592</v>
      </c>
      <c r="D543" s="839" t="s">
        <v>593</v>
      </c>
      <c r="E543" s="825" t="s">
        <v>2546</v>
      </c>
      <c r="F543" s="839" t="s">
        <v>2547</v>
      </c>
      <c r="G543" s="825" t="s">
        <v>3076</v>
      </c>
      <c r="H543" s="825" t="s">
        <v>3077</v>
      </c>
      <c r="I543" s="831">
        <v>878.7249755859375</v>
      </c>
      <c r="J543" s="831">
        <v>4</v>
      </c>
      <c r="K543" s="832">
        <v>3514.8800048828125</v>
      </c>
    </row>
    <row r="544" spans="1:11" ht="14.45" customHeight="1" x14ac:dyDescent="0.2">
      <c r="A544" s="821" t="s">
        <v>569</v>
      </c>
      <c r="B544" s="822" t="s">
        <v>570</v>
      </c>
      <c r="C544" s="825" t="s">
        <v>592</v>
      </c>
      <c r="D544" s="839" t="s">
        <v>593</v>
      </c>
      <c r="E544" s="825" t="s">
        <v>2546</v>
      </c>
      <c r="F544" s="839" t="s">
        <v>2547</v>
      </c>
      <c r="G544" s="825" t="s">
        <v>3078</v>
      </c>
      <c r="H544" s="825" t="s">
        <v>3079</v>
      </c>
      <c r="I544" s="831">
        <v>878.719970703125</v>
      </c>
      <c r="J544" s="831">
        <v>3</v>
      </c>
      <c r="K544" s="832">
        <v>2636.14990234375</v>
      </c>
    </row>
    <row r="545" spans="1:11" ht="14.45" customHeight="1" x14ac:dyDescent="0.2">
      <c r="A545" s="821" t="s">
        <v>569</v>
      </c>
      <c r="B545" s="822" t="s">
        <v>570</v>
      </c>
      <c r="C545" s="825" t="s">
        <v>592</v>
      </c>
      <c r="D545" s="839" t="s">
        <v>593</v>
      </c>
      <c r="E545" s="825" t="s">
        <v>2546</v>
      </c>
      <c r="F545" s="839" t="s">
        <v>2547</v>
      </c>
      <c r="G545" s="825" t="s">
        <v>3080</v>
      </c>
      <c r="H545" s="825" t="s">
        <v>3081</v>
      </c>
      <c r="I545" s="831">
        <v>878.719970703125</v>
      </c>
      <c r="J545" s="831">
        <v>4</v>
      </c>
      <c r="K545" s="832">
        <v>3514.860107421875</v>
      </c>
    </row>
    <row r="546" spans="1:11" ht="14.45" customHeight="1" x14ac:dyDescent="0.2">
      <c r="A546" s="821" t="s">
        <v>569</v>
      </c>
      <c r="B546" s="822" t="s">
        <v>570</v>
      </c>
      <c r="C546" s="825" t="s">
        <v>592</v>
      </c>
      <c r="D546" s="839" t="s">
        <v>593</v>
      </c>
      <c r="E546" s="825" t="s">
        <v>2546</v>
      </c>
      <c r="F546" s="839" t="s">
        <v>2547</v>
      </c>
      <c r="G546" s="825" t="s">
        <v>3082</v>
      </c>
      <c r="H546" s="825" t="s">
        <v>3083</v>
      </c>
      <c r="I546" s="831">
        <v>878.71002197265625</v>
      </c>
      <c r="J546" s="831">
        <v>4</v>
      </c>
      <c r="K546" s="832">
        <v>3514.840087890625</v>
      </c>
    </row>
    <row r="547" spans="1:11" ht="14.45" customHeight="1" x14ac:dyDescent="0.2">
      <c r="A547" s="821" t="s">
        <v>569</v>
      </c>
      <c r="B547" s="822" t="s">
        <v>570</v>
      </c>
      <c r="C547" s="825" t="s">
        <v>592</v>
      </c>
      <c r="D547" s="839" t="s">
        <v>593</v>
      </c>
      <c r="E547" s="825" t="s">
        <v>2546</v>
      </c>
      <c r="F547" s="839" t="s">
        <v>2547</v>
      </c>
      <c r="G547" s="825" t="s">
        <v>3084</v>
      </c>
      <c r="H547" s="825" t="s">
        <v>3085</v>
      </c>
      <c r="I547" s="831">
        <v>342.1300048828125</v>
      </c>
      <c r="J547" s="831">
        <v>4</v>
      </c>
      <c r="K547" s="832">
        <v>1368.5</v>
      </c>
    </row>
    <row r="548" spans="1:11" ht="14.45" customHeight="1" x14ac:dyDescent="0.2">
      <c r="A548" s="821" t="s">
        <v>569</v>
      </c>
      <c r="B548" s="822" t="s">
        <v>570</v>
      </c>
      <c r="C548" s="825" t="s">
        <v>592</v>
      </c>
      <c r="D548" s="839" t="s">
        <v>593</v>
      </c>
      <c r="E548" s="825" t="s">
        <v>2546</v>
      </c>
      <c r="F548" s="839" t="s">
        <v>2547</v>
      </c>
      <c r="G548" s="825" t="s">
        <v>3086</v>
      </c>
      <c r="H548" s="825" t="s">
        <v>3087</v>
      </c>
      <c r="I548" s="831">
        <v>342.1300048828125</v>
      </c>
      <c r="J548" s="831">
        <v>4</v>
      </c>
      <c r="K548" s="832">
        <v>1368.5</v>
      </c>
    </row>
    <row r="549" spans="1:11" ht="14.45" customHeight="1" x14ac:dyDescent="0.2">
      <c r="A549" s="821" t="s">
        <v>569</v>
      </c>
      <c r="B549" s="822" t="s">
        <v>570</v>
      </c>
      <c r="C549" s="825" t="s">
        <v>592</v>
      </c>
      <c r="D549" s="839" t="s">
        <v>593</v>
      </c>
      <c r="E549" s="825" t="s">
        <v>2546</v>
      </c>
      <c r="F549" s="839" t="s">
        <v>2547</v>
      </c>
      <c r="G549" s="825" t="s">
        <v>3088</v>
      </c>
      <c r="H549" s="825" t="s">
        <v>3089</v>
      </c>
      <c r="I549" s="831">
        <v>342.1300048828125</v>
      </c>
      <c r="J549" s="831">
        <v>4</v>
      </c>
      <c r="K549" s="832">
        <v>1368.5</v>
      </c>
    </row>
    <row r="550" spans="1:11" ht="14.45" customHeight="1" x14ac:dyDescent="0.2">
      <c r="A550" s="821" t="s">
        <v>569</v>
      </c>
      <c r="B550" s="822" t="s">
        <v>570</v>
      </c>
      <c r="C550" s="825" t="s">
        <v>592</v>
      </c>
      <c r="D550" s="839" t="s">
        <v>593</v>
      </c>
      <c r="E550" s="825" t="s">
        <v>2546</v>
      </c>
      <c r="F550" s="839" t="s">
        <v>2547</v>
      </c>
      <c r="G550" s="825" t="s">
        <v>3090</v>
      </c>
      <c r="H550" s="825" t="s">
        <v>3091</v>
      </c>
      <c r="I550" s="831">
        <v>342.1300048828125</v>
      </c>
      <c r="J550" s="831">
        <v>4</v>
      </c>
      <c r="K550" s="832">
        <v>1368.5</v>
      </c>
    </row>
    <row r="551" spans="1:11" ht="14.45" customHeight="1" x14ac:dyDescent="0.2">
      <c r="A551" s="821" t="s">
        <v>569</v>
      </c>
      <c r="B551" s="822" t="s">
        <v>570</v>
      </c>
      <c r="C551" s="825" t="s">
        <v>592</v>
      </c>
      <c r="D551" s="839" t="s">
        <v>593</v>
      </c>
      <c r="E551" s="825" t="s">
        <v>2546</v>
      </c>
      <c r="F551" s="839" t="s">
        <v>2547</v>
      </c>
      <c r="G551" s="825" t="s">
        <v>3092</v>
      </c>
      <c r="H551" s="825" t="s">
        <v>3093</v>
      </c>
      <c r="I551" s="831">
        <v>342.1300048828125</v>
      </c>
      <c r="J551" s="831">
        <v>4</v>
      </c>
      <c r="K551" s="832">
        <v>1368.5</v>
      </c>
    </row>
    <row r="552" spans="1:11" ht="14.45" customHeight="1" x14ac:dyDescent="0.2">
      <c r="A552" s="821" t="s">
        <v>569</v>
      </c>
      <c r="B552" s="822" t="s">
        <v>570</v>
      </c>
      <c r="C552" s="825" t="s">
        <v>592</v>
      </c>
      <c r="D552" s="839" t="s">
        <v>593</v>
      </c>
      <c r="E552" s="825" t="s">
        <v>2546</v>
      </c>
      <c r="F552" s="839" t="s">
        <v>2547</v>
      </c>
      <c r="G552" s="825" t="s">
        <v>3094</v>
      </c>
      <c r="H552" s="825" t="s">
        <v>3095</v>
      </c>
      <c r="I552" s="831">
        <v>401.57998657226563</v>
      </c>
      <c r="J552" s="831">
        <v>1</v>
      </c>
      <c r="K552" s="832">
        <v>401.57998657226563</v>
      </c>
    </row>
    <row r="553" spans="1:11" ht="14.45" customHeight="1" x14ac:dyDescent="0.2">
      <c r="A553" s="821" t="s">
        <v>569</v>
      </c>
      <c r="B553" s="822" t="s">
        <v>570</v>
      </c>
      <c r="C553" s="825" t="s">
        <v>592</v>
      </c>
      <c r="D553" s="839" t="s">
        <v>593</v>
      </c>
      <c r="E553" s="825" t="s">
        <v>2546</v>
      </c>
      <c r="F553" s="839" t="s">
        <v>2547</v>
      </c>
      <c r="G553" s="825" t="s">
        <v>3096</v>
      </c>
      <c r="H553" s="825" t="s">
        <v>3097</v>
      </c>
      <c r="I553" s="831">
        <v>401.57998657226563</v>
      </c>
      <c r="J553" s="831">
        <v>2</v>
      </c>
      <c r="K553" s="832">
        <v>803.15997314453125</v>
      </c>
    </row>
    <row r="554" spans="1:11" ht="14.45" customHeight="1" x14ac:dyDescent="0.2">
      <c r="A554" s="821" t="s">
        <v>569</v>
      </c>
      <c r="B554" s="822" t="s">
        <v>570</v>
      </c>
      <c r="C554" s="825" t="s">
        <v>592</v>
      </c>
      <c r="D554" s="839" t="s">
        <v>593</v>
      </c>
      <c r="E554" s="825" t="s">
        <v>2546</v>
      </c>
      <c r="F554" s="839" t="s">
        <v>2547</v>
      </c>
      <c r="G554" s="825" t="s">
        <v>3098</v>
      </c>
      <c r="H554" s="825" t="s">
        <v>3099</v>
      </c>
      <c r="I554" s="831">
        <v>401.57998657226563</v>
      </c>
      <c r="J554" s="831">
        <v>2</v>
      </c>
      <c r="K554" s="832">
        <v>803.15997314453125</v>
      </c>
    </row>
    <row r="555" spans="1:11" ht="14.45" customHeight="1" x14ac:dyDescent="0.2">
      <c r="A555" s="821" t="s">
        <v>569</v>
      </c>
      <c r="B555" s="822" t="s">
        <v>570</v>
      </c>
      <c r="C555" s="825" t="s">
        <v>592</v>
      </c>
      <c r="D555" s="839" t="s">
        <v>593</v>
      </c>
      <c r="E555" s="825" t="s">
        <v>2546</v>
      </c>
      <c r="F555" s="839" t="s">
        <v>2547</v>
      </c>
      <c r="G555" s="825" t="s">
        <v>3100</v>
      </c>
      <c r="H555" s="825" t="s">
        <v>3101</v>
      </c>
      <c r="I555" s="831">
        <v>3109.60009765625</v>
      </c>
      <c r="J555" s="831">
        <v>4</v>
      </c>
      <c r="K555" s="832">
        <v>12438.39990234375</v>
      </c>
    </row>
    <row r="556" spans="1:11" ht="14.45" customHeight="1" x14ac:dyDescent="0.2">
      <c r="A556" s="821" t="s">
        <v>569</v>
      </c>
      <c r="B556" s="822" t="s">
        <v>570</v>
      </c>
      <c r="C556" s="825" t="s">
        <v>592</v>
      </c>
      <c r="D556" s="839" t="s">
        <v>593</v>
      </c>
      <c r="E556" s="825" t="s">
        <v>2546</v>
      </c>
      <c r="F556" s="839" t="s">
        <v>2547</v>
      </c>
      <c r="G556" s="825" t="s">
        <v>3102</v>
      </c>
      <c r="H556" s="825" t="s">
        <v>3103</v>
      </c>
      <c r="I556" s="831">
        <v>3109.60009765625</v>
      </c>
      <c r="J556" s="831">
        <v>4</v>
      </c>
      <c r="K556" s="832">
        <v>12438.400390625</v>
      </c>
    </row>
    <row r="557" spans="1:11" ht="14.45" customHeight="1" x14ac:dyDescent="0.2">
      <c r="A557" s="821" t="s">
        <v>569</v>
      </c>
      <c r="B557" s="822" t="s">
        <v>570</v>
      </c>
      <c r="C557" s="825" t="s">
        <v>592</v>
      </c>
      <c r="D557" s="839" t="s">
        <v>593</v>
      </c>
      <c r="E557" s="825" t="s">
        <v>2546</v>
      </c>
      <c r="F557" s="839" t="s">
        <v>2547</v>
      </c>
      <c r="G557" s="825" t="s">
        <v>3104</v>
      </c>
      <c r="H557" s="825" t="s">
        <v>3105</v>
      </c>
      <c r="I557" s="831">
        <v>3109.60009765625</v>
      </c>
      <c r="J557" s="831">
        <v>4</v>
      </c>
      <c r="K557" s="832">
        <v>12438.400390625</v>
      </c>
    </row>
    <row r="558" spans="1:11" ht="14.45" customHeight="1" x14ac:dyDescent="0.2">
      <c r="A558" s="821" t="s">
        <v>569</v>
      </c>
      <c r="B558" s="822" t="s">
        <v>570</v>
      </c>
      <c r="C558" s="825" t="s">
        <v>592</v>
      </c>
      <c r="D558" s="839" t="s">
        <v>593</v>
      </c>
      <c r="E558" s="825" t="s">
        <v>2546</v>
      </c>
      <c r="F558" s="839" t="s">
        <v>2547</v>
      </c>
      <c r="G558" s="825" t="s">
        <v>3106</v>
      </c>
      <c r="H558" s="825" t="s">
        <v>3107</v>
      </c>
      <c r="I558" s="831">
        <v>3109.60009765625</v>
      </c>
      <c r="J558" s="831">
        <v>7</v>
      </c>
      <c r="K558" s="832">
        <v>21767.2001953125</v>
      </c>
    </row>
    <row r="559" spans="1:11" ht="14.45" customHeight="1" x14ac:dyDescent="0.2">
      <c r="A559" s="821" t="s">
        <v>569</v>
      </c>
      <c r="B559" s="822" t="s">
        <v>570</v>
      </c>
      <c r="C559" s="825" t="s">
        <v>592</v>
      </c>
      <c r="D559" s="839" t="s">
        <v>593</v>
      </c>
      <c r="E559" s="825" t="s">
        <v>2546</v>
      </c>
      <c r="F559" s="839" t="s">
        <v>2547</v>
      </c>
      <c r="G559" s="825" t="s">
        <v>3108</v>
      </c>
      <c r="H559" s="825" t="s">
        <v>3109</v>
      </c>
      <c r="I559" s="831">
        <v>3109.60009765625</v>
      </c>
      <c r="J559" s="831">
        <v>10</v>
      </c>
      <c r="K559" s="832">
        <v>31096</v>
      </c>
    </row>
    <row r="560" spans="1:11" ht="14.45" customHeight="1" x14ac:dyDescent="0.2">
      <c r="A560" s="821" t="s">
        <v>569</v>
      </c>
      <c r="B560" s="822" t="s">
        <v>570</v>
      </c>
      <c r="C560" s="825" t="s">
        <v>592</v>
      </c>
      <c r="D560" s="839" t="s">
        <v>593</v>
      </c>
      <c r="E560" s="825" t="s">
        <v>2546</v>
      </c>
      <c r="F560" s="839" t="s">
        <v>2547</v>
      </c>
      <c r="G560" s="825" t="s">
        <v>3110</v>
      </c>
      <c r="H560" s="825" t="s">
        <v>3111</v>
      </c>
      <c r="I560" s="831">
        <v>3109.60009765625</v>
      </c>
      <c r="J560" s="831">
        <v>4</v>
      </c>
      <c r="K560" s="832">
        <v>12438.400390625</v>
      </c>
    </row>
    <row r="561" spans="1:11" ht="14.45" customHeight="1" x14ac:dyDescent="0.2">
      <c r="A561" s="821" t="s">
        <v>569</v>
      </c>
      <c r="B561" s="822" t="s">
        <v>570</v>
      </c>
      <c r="C561" s="825" t="s">
        <v>592</v>
      </c>
      <c r="D561" s="839" t="s">
        <v>593</v>
      </c>
      <c r="E561" s="825" t="s">
        <v>2546</v>
      </c>
      <c r="F561" s="839" t="s">
        <v>2547</v>
      </c>
      <c r="G561" s="825" t="s">
        <v>3112</v>
      </c>
      <c r="H561" s="825" t="s">
        <v>3113</v>
      </c>
      <c r="I561" s="831">
        <v>2390.93994140625</v>
      </c>
      <c r="J561" s="831">
        <v>1</v>
      </c>
      <c r="K561" s="832">
        <v>2390.93994140625</v>
      </c>
    </row>
    <row r="562" spans="1:11" ht="14.45" customHeight="1" x14ac:dyDescent="0.2">
      <c r="A562" s="821" t="s">
        <v>569</v>
      </c>
      <c r="B562" s="822" t="s">
        <v>570</v>
      </c>
      <c r="C562" s="825" t="s">
        <v>592</v>
      </c>
      <c r="D562" s="839" t="s">
        <v>593</v>
      </c>
      <c r="E562" s="825" t="s">
        <v>2546</v>
      </c>
      <c r="F562" s="839" t="s">
        <v>2547</v>
      </c>
      <c r="G562" s="825" t="s">
        <v>3114</v>
      </c>
      <c r="H562" s="825" t="s">
        <v>3115</v>
      </c>
      <c r="I562" s="831">
        <v>2390.97998046875</v>
      </c>
      <c r="J562" s="831">
        <v>1</v>
      </c>
      <c r="K562" s="832">
        <v>2390.97998046875</v>
      </c>
    </row>
    <row r="563" spans="1:11" ht="14.45" customHeight="1" x14ac:dyDescent="0.2">
      <c r="A563" s="821" t="s">
        <v>569</v>
      </c>
      <c r="B563" s="822" t="s">
        <v>570</v>
      </c>
      <c r="C563" s="825" t="s">
        <v>592</v>
      </c>
      <c r="D563" s="839" t="s">
        <v>593</v>
      </c>
      <c r="E563" s="825" t="s">
        <v>2546</v>
      </c>
      <c r="F563" s="839" t="s">
        <v>2547</v>
      </c>
      <c r="G563" s="825" t="s">
        <v>3116</v>
      </c>
      <c r="H563" s="825" t="s">
        <v>3117</v>
      </c>
      <c r="I563" s="831">
        <v>4995</v>
      </c>
      <c r="J563" s="831">
        <v>1</v>
      </c>
      <c r="K563" s="832">
        <v>4995</v>
      </c>
    </row>
    <row r="564" spans="1:11" ht="14.45" customHeight="1" x14ac:dyDescent="0.2">
      <c r="A564" s="821" t="s">
        <v>569</v>
      </c>
      <c r="B564" s="822" t="s">
        <v>570</v>
      </c>
      <c r="C564" s="825" t="s">
        <v>592</v>
      </c>
      <c r="D564" s="839" t="s">
        <v>593</v>
      </c>
      <c r="E564" s="825" t="s">
        <v>2546</v>
      </c>
      <c r="F564" s="839" t="s">
        <v>2547</v>
      </c>
      <c r="G564" s="825" t="s">
        <v>3118</v>
      </c>
      <c r="H564" s="825" t="s">
        <v>3119</v>
      </c>
      <c r="I564" s="831">
        <v>4995</v>
      </c>
      <c r="J564" s="831">
        <v>2</v>
      </c>
      <c r="K564" s="832">
        <v>9990</v>
      </c>
    </row>
    <row r="565" spans="1:11" ht="14.45" customHeight="1" x14ac:dyDescent="0.2">
      <c r="A565" s="821" t="s">
        <v>569</v>
      </c>
      <c r="B565" s="822" t="s">
        <v>570</v>
      </c>
      <c r="C565" s="825" t="s">
        <v>592</v>
      </c>
      <c r="D565" s="839" t="s">
        <v>593</v>
      </c>
      <c r="E565" s="825" t="s">
        <v>2546</v>
      </c>
      <c r="F565" s="839" t="s">
        <v>2547</v>
      </c>
      <c r="G565" s="825" t="s">
        <v>3120</v>
      </c>
      <c r="H565" s="825" t="s">
        <v>3121</v>
      </c>
      <c r="I565" s="831">
        <v>5875.009765625</v>
      </c>
      <c r="J565" s="831">
        <v>1</v>
      </c>
      <c r="K565" s="832">
        <v>5875.009765625</v>
      </c>
    </row>
    <row r="566" spans="1:11" ht="14.45" customHeight="1" x14ac:dyDescent="0.2">
      <c r="A566" s="821" t="s">
        <v>569</v>
      </c>
      <c r="B566" s="822" t="s">
        <v>570</v>
      </c>
      <c r="C566" s="825" t="s">
        <v>592</v>
      </c>
      <c r="D566" s="839" t="s">
        <v>593</v>
      </c>
      <c r="E566" s="825" t="s">
        <v>2546</v>
      </c>
      <c r="F566" s="839" t="s">
        <v>2547</v>
      </c>
      <c r="G566" s="825" t="s">
        <v>3122</v>
      </c>
      <c r="H566" s="825" t="s">
        <v>3123</v>
      </c>
      <c r="I566" s="831">
        <v>5875.009765625</v>
      </c>
      <c r="J566" s="831">
        <v>2</v>
      </c>
      <c r="K566" s="832">
        <v>11750.009765625</v>
      </c>
    </row>
    <row r="567" spans="1:11" ht="14.45" customHeight="1" x14ac:dyDescent="0.2">
      <c r="A567" s="821" t="s">
        <v>569</v>
      </c>
      <c r="B567" s="822" t="s">
        <v>570</v>
      </c>
      <c r="C567" s="825" t="s">
        <v>592</v>
      </c>
      <c r="D567" s="839" t="s">
        <v>593</v>
      </c>
      <c r="E567" s="825" t="s">
        <v>2546</v>
      </c>
      <c r="F567" s="839" t="s">
        <v>2547</v>
      </c>
      <c r="G567" s="825" t="s">
        <v>3124</v>
      </c>
      <c r="H567" s="825" t="s">
        <v>3125</v>
      </c>
      <c r="I567" s="831">
        <v>5875.009765625</v>
      </c>
      <c r="J567" s="831">
        <v>1</v>
      </c>
      <c r="K567" s="832">
        <v>5875.009765625</v>
      </c>
    </row>
    <row r="568" spans="1:11" ht="14.45" customHeight="1" x14ac:dyDescent="0.2">
      <c r="A568" s="821" t="s">
        <v>569</v>
      </c>
      <c r="B568" s="822" t="s">
        <v>570</v>
      </c>
      <c r="C568" s="825" t="s">
        <v>592</v>
      </c>
      <c r="D568" s="839" t="s">
        <v>593</v>
      </c>
      <c r="E568" s="825" t="s">
        <v>2546</v>
      </c>
      <c r="F568" s="839" t="s">
        <v>2547</v>
      </c>
      <c r="G568" s="825" t="s">
        <v>3126</v>
      </c>
      <c r="H568" s="825" t="s">
        <v>3127</v>
      </c>
      <c r="I568" s="831">
        <v>5875.0048828125</v>
      </c>
      <c r="J568" s="831">
        <v>3</v>
      </c>
      <c r="K568" s="832">
        <v>17625.009765625</v>
      </c>
    </row>
    <row r="569" spans="1:11" ht="14.45" customHeight="1" x14ac:dyDescent="0.2">
      <c r="A569" s="821" t="s">
        <v>569</v>
      </c>
      <c r="B569" s="822" t="s">
        <v>570</v>
      </c>
      <c r="C569" s="825" t="s">
        <v>592</v>
      </c>
      <c r="D569" s="839" t="s">
        <v>593</v>
      </c>
      <c r="E569" s="825" t="s">
        <v>2546</v>
      </c>
      <c r="F569" s="839" t="s">
        <v>2547</v>
      </c>
      <c r="G569" s="825" t="s">
        <v>3128</v>
      </c>
      <c r="H569" s="825" t="s">
        <v>3129</v>
      </c>
      <c r="I569" s="831">
        <v>5875.009765625</v>
      </c>
      <c r="J569" s="831">
        <v>1</v>
      </c>
      <c r="K569" s="832">
        <v>5875.009765625</v>
      </c>
    </row>
    <row r="570" spans="1:11" ht="14.45" customHeight="1" x14ac:dyDescent="0.2">
      <c r="A570" s="821" t="s">
        <v>569</v>
      </c>
      <c r="B570" s="822" t="s">
        <v>570</v>
      </c>
      <c r="C570" s="825" t="s">
        <v>592</v>
      </c>
      <c r="D570" s="839" t="s">
        <v>593</v>
      </c>
      <c r="E570" s="825" t="s">
        <v>2546</v>
      </c>
      <c r="F570" s="839" t="s">
        <v>2547</v>
      </c>
      <c r="G570" s="825" t="s">
        <v>3130</v>
      </c>
      <c r="H570" s="825" t="s">
        <v>3131</v>
      </c>
      <c r="I570" s="831">
        <v>5875.009765625</v>
      </c>
      <c r="J570" s="831">
        <v>1</v>
      </c>
      <c r="K570" s="832">
        <v>5875.009765625</v>
      </c>
    </row>
    <row r="571" spans="1:11" ht="14.45" customHeight="1" x14ac:dyDescent="0.2">
      <c r="A571" s="821" t="s">
        <v>569</v>
      </c>
      <c r="B571" s="822" t="s">
        <v>570</v>
      </c>
      <c r="C571" s="825" t="s">
        <v>592</v>
      </c>
      <c r="D571" s="839" t="s">
        <v>593</v>
      </c>
      <c r="E571" s="825" t="s">
        <v>2546</v>
      </c>
      <c r="F571" s="839" t="s">
        <v>2547</v>
      </c>
      <c r="G571" s="825" t="s">
        <v>3132</v>
      </c>
      <c r="H571" s="825" t="s">
        <v>3133</v>
      </c>
      <c r="I571" s="831">
        <v>341.47000122070313</v>
      </c>
      <c r="J571" s="831">
        <v>5</v>
      </c>
      <c r="K571" s="832">
        <v>1707.3499755859375</v>
      </c>
    </row>
    <row r="572" spans="1:11" ht="14.45" customHeight="1" x14ac:dyDescent="0.2">
      <c r="A572" s="821" t="s">
        <v>569</v>
      </c>
      <c r="B572" s="822" t="s">
        <v>570</v>
      </c>
      <c r="C572" s="825" t="s">
        <v>592</v>
      </c>
      <c r="D572" s="839" t="s">
        <v>593</v>
      </c>
      <c r="E572" s="825" t="s">
        <v>2546</v>
      </c>
      <c r="F572" s="839" t="s">
        <v>2547</v>
      </c>
      <c r="G572" s="825" t="s">
        <v>3134</v>
      </c>
      <c r="H572" s="825" t="s">
        <v>3135</v>
      </c>
      <c r="I572" s="831">
        <v>341.47000122070313</v>
      </c>
      <c r="J572" s="831">
        <v>5</v>
      </c>
      <c r="K572" s="832">
        <v>1707.3499755859375</v>
      </c>
    </row>
    <row r="573" spans="1:11" ht="14.45" customHeight="1" x14ac:dyDescent="0.2">
      <c r="A573" s="821" t="s">
        <v>569</v>
      </c>
      <c r="B573" s="822" t="s">
        <v>570</v>
      </c>
      <c r="C573" s="825" t="s">
        <v>592</v>
      </c>
      <c r="D573" s="839" t="s">
        <v>593</v>
      </c>
      <c r="E573" s="825" t="s">
        <v>2546</v>
      </c>
      <c r="F573" s="839" t="s">
        <v>2547</v>
      </c>
      <c r="G573" s="825" t="s">
        <v>3136</v>
      </c>
      <c r="H573" s="825" t="s">
        <v>3137</v>
      </c>
      <c r="I573" s="831">
        <v>747.5</v>
      </c>
      <c r="J573" s="831">
        <v>2</v>
      </c>
      <c r="K573" s="832">
        <v>1495</v>
      </c>
    </row>
    <row r="574" spans="1:11" ht="14.45" customHeight="1" x14ac:dyDescent="0.2">
      <c r="A574" s="821" t="s">
        <v>569</v>
      </c>
      <c r="B574" s="822" t="s">
        <v>570</v>
      </c>
      <c r="C574" s="825" t="s">
        <v>592</v>
      </c>
      <c r="D574" s="839" t="s">
        <v>593</v>
      </c>
      <c r="E574" s="825" t="s">
        <v>2546</v>
      </c>
      <c r="F574" s="839" t="s">
        <v>2547</v>
      </c>
      <c r="G574" s="825" t="s">
        <v>3138</v>
      </c>
      <c r="H574" s="825" t="s">
        <v>3139</v>
      </c>
      <c r="I574" s="831">
        <v>747.5</v>
      </c>
      <c r="J574" s="831">
        <v>1</v>
      </c>
      <c r="K574" s="832">
        <v>747.5</v>
      </c>
    </row>
    <row r="575" spans="1:11" ht="14.45" customHeight="1" x14ac:dyDescent="0.2">
      <c r="A575" s="821" t="s">
        <v>569</v>
      </c>
      <c r="B575" s="822" t="s">
        <v>570</v>
      </c>
      <c r="C575" s="825" t="s">
        <v>592</v>
      </c>
      <c r="D575" s="839" t="s">
        <v>593</v>
      </c>
      <c r="E575" s="825" t="s">
        <v>2546</v>
      </c>
      <c r="F575" s="839" t="s">
        <v>2547</v>
      </c>
      <c r="G575" s="825" t="s">
        <v>3140</v>
      </c>
      <c r="H575" s="825" t="s">
        <v>3141</v>
      </c>
      <c r="I575" s="831">
        <v>281.69500732421875</v>
      </c>
      <c r="J575" s="831">
        <v>7</v>
      </c>
      <c r="K575" s="832">
        <v>1971.8599853515625</v>
      </c>
    </row>
    <row r="576" spans="1:11" ht="14.45" customHeight="1" x14ac:dyDescent="0.2">
      <c r="A576" s="821" t="s">
        <v>569</v>
      </c>
      <c r="B576" s="822" t="s">
        <v>570</v>
      </c>
      <c r="C576" s="825" t="s">
        <v>592</v>
      </c>
      <c r="D576" s="839" t="s">
        <v>593</v>
      </c>
      <c r="E576" s="825" t="s">
        <v>2546</v>
      </c>
      <c r="F576" s="839" t="s">
        <v>2547</v>
      </c>
      <c r="G576" s="825" t="s">
        <v>3142</v>
      </c>
      <c r="H576" s="825" t="s">
        <v>3143</v>
      </c>
      <c r="I576" s="831">
        <v>281.69357735770092</v>
      </c>
      <c r="J576" s="831">
        <v>28</v>
      </c>
      <c r="K576" s="832">
        <v>7887.41015625</v>
      </c>
    </row>
    <row r="577" spans="1:11" ht="14.45" customHeight="1" x14ac:dyDescent="0.2">
      <c r="A577" s="821" t="s">
        <v>569</v>
      </c>
      <c r="B577" s="822" t="s">
        <v>570</v>
      </c>
      <c r="C577" s="825" t="s">
        <v>592</v>
      </c>
      <c r="D577" s="839" t="s">
        <v>593</v>
      </c>
      <c r="E577" s="825" t="s">
        <v>2546</v>
      </c>
      <c r="F577" s="839" t="s">
        <v>2547</v>
      </c>
      <c r="G577" s="825" t="s">
        <v>3144</v>
      </c>
      <c r="H577" s="825" t="s">
        <v>3145</v>
      </c>
      <c r="I577" s="831">
        <v>281.69286092122394</v>
      </c>
      <c r="J577" s="831">
        <v>87</v>
      </c>
      <c r="K577" s="832">
        <v>24507.270080566406</v>
      </c>
    </row>
    <row r="578" spans="1:11" ht="14.45" customHeight="1" x14ac:dyDescent="0.2">
      <c r="A578" s="821" t="s">
        <v>569</v>
      </c>
      <c r="B578" s="822" t="s">
        <v>570</v>
      </c>
      <c r="C578" s="825" t="s">
        <v>592</v>
      </c>
      <c r="D578" s="839" t="s">
        <v>593</v>
      </c>
      <c r="E578" s="825" t="s">
        <v>2546</v>
      </c>
      <c r="F578" s="839" t="s">
        <v>2547</v>
      </c>
      <c r="G578" s="825" t="s">
        <v>3146</v>
      </c>
      <c r="H578" s="825" t="s">
        <v>3147</v>
      </c>
      <c r="I578" s="831">
        <v>281.68791707356769</v>
      </c>
      <c r="J578" s="831">
        <v>64</v>
      </c>
      <c r="K578" s="832">
        <v>18028.06005859375</v>
      </c>
    </row>
    <row r="579" spans="1:11" ht="14.45" customHeight="1" x14ac:dyDescent="0.2">
      <c r="A579" s="821" t="s">
        <v>569</v>
      </c>
      <c r="B579" s="822" t="s">
        <v>570</v>
      </c>
      <c r="C579" s="825" t="s">
        <v>592</v>
      </c>
      <c r="D579" s="839" t="s">
        <v>593</v>
      </c>
      <c r="E579" s="825" t="s">
        <v>2546</v>
      </c>
      <c r="F579" s="839" t="s">
        <v>2547</v>
      </c>
      <c r="G579" s="825" t="s">
        <v>3148</v>
      </c>
      <c r="H579" s="825" t="s">
        <v>3149</v>
      </c>
      <c r="I579" s="831">
        <v>281.69286237444197</v>
      </c>
      <c r="J579" s="831">
        <v>31</v>
      </c>
      <c r="K579" s="832">
        <v>8732.4701538085938</v>
      </c>
    </row>
    <row r="580" spans="1:11" ht="14.45" customHeight="1" x14ac:dyDescent="0.2">
      <c r="A580" s="821" t="s">
        <v>569</v>
      </c>
      <c r="B580" s="822" t="s">
        <v>570</v>
      </c>
      <c r="C580" s="825" t="s">
        <v>592</v>
      </c>
      <c r="D580" s="839" t="s">
        <v>593</v>
      </c>
      <c r="E580" s="825" t="s">
        <v>2546</v>
      </c>
      <c r="F580" s="839" t="s">
        <v>2547</v>
      </c>
      <c r="G580" s="825" t="s">
        <v>3150</v>
      </c>
      <c r="H580" s="825" t="s">
        <v>3151</v>
      </c>
      <c r="I580" s="831">
        <v>281.69454956054688</v>
      </c>
      <c r="J580" s="831">
        <v>16</v>
      </c>
      <c r="K580" s="832">
        <v>4507.1300659179688</v>
      </c>
    </row>
    <row r="581" spans="1:11" ht="14.45" customHeight="1" x14ac:dyDescent="0.2">
      <c r="A581" s="821" t="s">
        <v>569</v>
      </c>
      <c r="B581" s="822" t="s">
        <v>570</v>
      </c>
      <c r="C581" s="825" t="s">
        <v>592</v>
      </c>
      <c r="D581" s="839" t="s">
        <v>593</v>
      </c>
      <c r="E581" s="825" t="s">
        <v>2546</v>
      </c>
      <c r="F581" s="839" t="s">
        <v>2547</v>
      </c>
      <c r="G581" s="825" t="s">
        <v>3152</v>
      </c>
      <c r="H581" s="825" t="s">
        <v>3153</v>
      </c>
      <c r="I581" s="831">
        <v>281.69143240792408</v>
      </c>
      <c r="J581" s="831">
        <v>9</v>
      </c>
      <c r="K581" s="832">
        <v>2535.25</v>
      </c>
    </row>
    <row r="582" spans="1:11" ht="14.45" customHeight="1" x14ac:dyDescent="0.2">
      <c r="A582" s="821" t="s">
        <v>569</v>
      </c>
      <c r="B582" s="822" t="s">
        <v>570</v>
      </c>
      <c r="C582" s="825" t="s">
        <v>592</v>
      </c>
      <c r="D582" s="839" t="s">
        <v>593</v>
      </c>
      <c r="E582" s="825" t="s">
        <v>2546</v>
      </c>
      <c r="F582" s="839" t="s">
        <v>2547</v>
      </c>
      <c r="G582" s="825" t="s">
        <v>3154</v>
      </c>
      <c r="H582" s="825" t="s">
        <v>3155</v>
      </c>
      <c r="I582" s="831">
        <v>281.69100341796877</v>
      </c>
      <c r="J582" s="831">
        <v>11</v>
      </c>
      <c r="K582" s="832">
        <v>3098.6000366210938</v>
      </c>
    </row>
    <row r="583" spans="1:11" ht="14.45" customHeight="1" x14ac:dyDescent="0.2">
      <c r="A583" s="821" t="s">
        <v>569</v>
      </c>
      <c r="B583" s="822" t="s">
        <v>570</v>
      </c>
      <c r="C583" s="825" t="s">
        <v>592</v>
      </c>
      <c r="D583" s="839" t="s">
        <v>593</v>
      </c>
      <c r="E583" s="825" t="s">
        <v>2546</v>
      </c>
      <c r="F583" s="839" t="s">
        <v>2547</v>
      </c>
      <c r="G583" s="825" t="s">
        <v>3156</v>
      </c>
      <c r="H583" s="825" t="s">
        <v>3157</v>
      </c>
      <c r="I583" s="831">
        <v>281.69200439453124</v>
      </c>
      <c r="J583" s="831">
        <v>6</v>
      </c>
      <c r="K583" s="832">
        <v>1690.1500244140625</v>
      </c>
    </row>
    <row r="584" spans="1:11" ht="14.45" customHeight="1" x14ac:dyDescent="0.2">
      <c r="A584" s="821" t="s">
        <v>569</v>
      </c>
      <c r="B584" s="822" t="s">
        <v>570</v>
      </c>
      <c r="C584" s="825" t="s">
        <v>592</v>
      </c>
      <c r="D584" s="839" t="s">
        <v>593</v>
      </c>
      <c r="E584" s="825" t="s">
        <v>2546</v>
      </c>
      <c r="F584" s="839" t="s">
        <v>2547</v>
      </c>
      <c r="G584" s="825" t="s">
        <v>3158</v>
      </c>
      <c r="H584" s="825" t="s">
        <v>3159</v>
      </c>
      <c r="I584" s="831">
        <v>281.69000244140625</v>
      </c>
      <c r="J584" s="831">
        <v>1</v>
      </c>
      <c r="K584" s="832">
        <v>281.69000244140625</v>
      </c>
    </row>
    <row r="585" spans="1:11" ht="14.45" customHeight="1" x14ac:dyDescent="0.2">
      <c r="A585" s="821" t="s">
        <v>569</v>
      </c>
      <c r="B585" s="822" t="s">
        <v>570</v>
      </c>
      <c r="C585" s="825" t="s">
        <v>592</v>
      </c>
      <c r="D585" s="839" t="s">
        <v>593</v>
      </c>
      <c r="E585" s="825" t="s">
        <v>2546</v>
      </c>
      <c r="F585" s="839" t="s">
        <v>2547</v>
      </c>
      <c r="G585" s="825" t="s">
        <v>3160</v>
      </c>
      <c r="H585" s="825" t="s">
        <v>3161</v>
      </c>
      <c r="I585" s="831">
        <v>281.69200439453124</v>
      </c>
      <c r="J585" s="831">
        <v>7</v>
      </c>
      <c r="K585" s="832">
        <v>1971.8500366210938</v>
      </c>
    </row>
    <row r="586" spans="1:11" ht="14.45" customHeight="1" x14ac:dyDescent="0.2">
      <c r="A586" s="821" t="s">
        <v>569</v>
      </c>
      <c r="B586" s="822" t="s">
        <v>570</v>
      </c>
      <c r="C586" s="825" t="s">
        <v>592</v>
      </c>
      <c r="D586" s="839" t="s">
        <v>593</v>
      </c>
      <c r="E586" s="825" t="s">
        <v>2546</v>
      </c>
      <c r="F586" s="839" t="s">
        <v>2547</v>
      </c>
      <c r="G586" s="825" t="s">
        <v>3162</v>
      </c>
      <c r="H586" s="825" t="s">
        <v>3163</v>
      </c>
      <c r="I586" s="831">
        <v>281.69200439453124</v>
      </c>
      <c r="J586" s="831">
        <v>6</v>
      </c>
      <c r="K586" s="832">
        <v>1690.1500244140625</v>
      </c>
    </row>
    <row r="587" spans="1:11" ht="14.45" customHeight="1" x14ac:dyDescent="0.2">
      <c r="A587" s="821" t="s">
        <v>569</v>
      </c>
      <c r="B587" s="822" t="s">
        <v>570</v>
      </c>
      <c r="C587" s="825" t="s">
        <v>592</v>
      </c>
      <c r="D587" s="839" t="s">
        <v>593</v>
      </c>
      <c r="E587" s="825" t="s">
        <v>2546</v>
      </c>
      <c r="F587" s="839" t="s">
        <v>2547</v>
      </c>
      <c r="G587" s="825" t="s">
        <v>3164</v>
      </c>
      <c r="H587" s="825" t="s">
        <v>3165</v>
      </c>
      <c r="I587" s="831">
        <v>281.69000244140625</v>
      </c>
      <c r="J587" s="831">
        <v>2</v>
      </c>
      <c r="K587" s="832">
        <v>563.3800048828125</v>
      </c>
    </row>
    <row r="588" spans="1:11" ht="14.45" customHeight="1" x14ac:dyDescent="0.2">
      <c r="A588" s="821" t="s">
        <v>569</v>
      </c>
      <c r="B588" s="822" t="s">
        <v>570</v>
      </c>
      <c r="C588" s="825" t="s">
        <v>592</v>
      </c>
      <c r="D588" s="839" t="s">
        <v>593</v>
      </c>
      <c r="E588" s="825" t="s">
        <v>2546</v>
      </c>
      <c r="F588" s="839" t="s">
        <v>2547</v>
      </c>
      <c r="G588" s="825" t="s">
        <v>3166</v>
      </c>
      <c r="H588" s="825" t="s">
        <v>3167</v>
      </c>
      <c r="I588" s="831">
        <v>281.70001220703125</v>
      </c>
      <c r="J588" s="831">
        <v>2</v>
      </c>
      <c r="K588" s="832">
        <v>563.3900146484375</v>
      </c>
    </row>
    <row r="589" spans="1:11" ht="14.45" customHeight="1" x14ac:dyDescent="0.2">
      <c r="A589" s="821" t="s">
        <v>569</v>
      </c>
      <c r="B589" s="822" t="s">
        <v>570</v>
      </c>
      <c r="C589" s="825" t="s">
        <v>592</v>
      </c>
      <c r="D589" s="839" t="s">
        <v>593</v>
      </c>
      <c r="E589" s="825" t="s">
        <v>2546</v>
      </c>
      <c r="F589" s="839" t="s">
        <v>2547</v>
      </c>
      <c r="G589" s="825" t="s">
        <v>3168</v>
      </c>
      <c r="H589" s="825" t="s">
        <v>3169</v>
      </c>
      <c r="I589" s="831">
        <v>281.69400634765623</v>
      </c>
      <c r="J589" s="831">
        <v>8</v>
      </c>
      <c r="K589" s="832">
        <v>2253.550048828125</v>
      </c>
    </row>
    <row r="590" spans="1:11" ht="14.45" customHeight="1" x14ac:dyDescent="0.2">
      <c r="A590" s="821" t="s">
        <v>569</v>
      </c>
      <c r="B590" s="822" t="s">
        <v>570</v>
      </c>
      <c r="C590" s="825" t="s">
        <v>592</v>
      </c>
      <c r="D590" s="839" t="s">
        <v>593</v>
      </c>
      <c r="E590" s="825" t="s">
        <v>2546</v>
      </c>
      <c r="F590" s="839" t="s">
        <v>2547</v>
      </c>
      <c r="G590" s="825" t="s">
        <v>3170</v>
      </c>
      <c r="H590" s="825" t="s">
        <v>3171</v>
      </c>
      <c r="I590" s="831">
        <v>281.69400634765623</v>
      </c>
      <c r="J590" s="831">
        <v>15</v>
      </c>
      <c r="K590" s="832">
        <v>4225.4000854492188</v>
      </c>
    </row>
    <row r="591" spans="1:11" ht="14.45" customHeight="1" x14ac:dyDescent="0.2">
      <c r="A591" s="821" t="s">
        <v>569</v>
      </c>
      <c r="B591" s="822" t="s">
        <v>570</v>
      </c>
      <c r="C591" s="825" t="s">
        <v>592</v>
      </c>
      <c r="D591" s="839" t="s">
        <v>593</v>
      </c>
      <c r="E591" s="825" t="s">
        <v>2546</v>
      </c>
      <c r="F591" s="839" t="s">
        <v>2547</v>
      </c>
      <c r="G591" s="825" t="s">
        <v>3172</v>
      </c>
      <c r="H591" s="825" t="s">
        <v>3173</v>
      </c>
      <c r="I591" s="831">
        <v>467.85499572753906</v>
      </c>
      <c r="J591" s="831">
        <v>3</v>
      </c>
      <c r="K591" s="832">
        <v>1403.5600280761719</v>
      </c>
    </row>
    <row r="592" spans="1:11" ht="14.45" customHeight="1" x14ac:dyDescent="0.2">
      <c r="A592" s="821" t="s">
        <v>569</v>
      </c>
      <c r="B592" s="822" t="s">
        <v>570</v>
      </c>
      <c r="C592" s="825" t="s">
        <v>592</v>
      </c>
      <c r="D592" s="839" t="s">
        <v>593</v>
      </c>
      <c r="E592" s="825" t="s">
        <v>2546</v>
      </c>
      <c r="F592" s="839" t="s">
        <v>2547</v>
      </c>
      <c r="G592" s="825" t="s">
        <v>3174</v>
      </c>
      <c r="H592" s="825" t="s">
        <v>3175</v>
      </c>
      <c r="I592" s="831">
        <v>467.86499786376953</v>
      </c>
      <c r="J592" s="831">
        <v>9</v>
      </c>
      <c r="K592" s="832">
        <v>4210.7400512695313</v>
      </c>
    </row>
    <row r="593" spans="1:11" ht="14.45" customHeight="1" x14ac:dyDescent="0.2">
      <c r="A593" s="821" t="s">
        <v>569</v>
      </c>
      <c r="B593" s="822" t="s">
        <v>570</v>
      </c>
      <c r="C593" s="825" t="s">
        <v>592</v>
      </c>
      <c r="D593" s="839" t="s">
        <v>593</v>
      </c>
      <c r="E593" s="825" t="s">
        <v>2546</v>
      </c>
      <c r="F593" s="839" t="s">
        <v>2547</v>
      </c>
      <c r="G593" s="825" t="s">
        <v>3176</v>
      </c>
      <c r="H593" s="825" t="s">
        <v>3177</v>
      </c>
      <c r="I593" s="831">
        <v>467.85798950195311</v>
      </c>
      <c r="J593" s="831">
        <v>13</v>
      </c>
      <c r="K593" s="832">
        <v>6082.1400756835938</v>
      </c>
    </row>
    <row r="594" spans="1:11" ht="14.45" customHeight="1" x14ac:dyDescent="0.2">
      <c r="A594" s="821" t="s">
        <v>569</v>
      </c>
      <c r="B594" s="822" t="s">
        <v>570</v>
      </c>
      <c r="C594" s="825" t="s">
        <v>592</v>
      </c>
      <c r="D594" s="839" t="s">
        <v>593</v>
      </c>
      <c r="E594" s="825" t="s">
        <v>2546</v>
      </c>
      <c r="F594" s="839" t="s">
        <v>2547</v>
      </c>
      <c r="G594" s="825" t="s">
        <v>3178</v>
      </c>
      <c r="H594" s="825" t="s">
        <v>3179</v>
      </c>
      <c r="I594" s="831">
        <v>467.8599853515625</v>
      </c>
      <c r="J594" s="831">
        <v>2</v>
      </c>
      <c r="K594" s="832">
        <v>935.71002197265625</v>
      </c>
    </row>
    <row r="595" spans="1:11" ht="14.45" customHeight="1" x14ac:dyDescent="0.2">
      <c r="A595" s="821" t="s">
        <v>569</v>
      </c>
      <c r="B595" s="822" t="s">
        <v>570</v>
      </c>
      <c r="C595" s="825" t="s">
        <v>592</v>
      </c>
      <c r="D595" s="839" t="s">
        <v>593</v>
      </c>
      <c r="E595" s="825" t="s">
        <v>2546</v>
      </c>
      <c r="F595" s="839" t="s">
        <v>2547</v>
      </c>
      <c r="G595" s="825" t="s">
        <v>3180</v>
      </c>
      <c r="H595" s="825" t="s">
        <v>3181</v>
      </c>
      <c r="I595" s="831">
        <v>440.57000732421875</v>
      </c>
      <c r="J595" s="831">
        <v>4</v>
      </c>
      <c r="K595" s="832">
        <v>1762.27001953125</v>
      </c>
    </row>
    <row r="596" spans="1:11" ht="14.45" customHeight="1" x14ac:dyDescent="0.2">
      <c r="A596" s="821" t="s">
        <v>569</v>
      </c>
      <c r="B596" s="822" t="s">
        <v>570</v>
      </c>
      <c r="C596" s="825" t="s">
        <v>592</v>
      </c>
      <c r="D596" s="839" t="s">
        <v>593</v>
      </c>
      <c r="E596" s="825" t="s">
        <v>2546</v>
      </c>
      <c r="F596" s="839" t="s">
        <v>2547</v>
      </c>
      <c r="G596" s="825" t="s">
        <v>3182</v>
      </c>
      <c r="H596" s="825" t="s">
        <v>3183</v>
      </c>
      <c r="I596" s="831">
        <v>1579.989990234375</v>
      </c>
      <c r="J596" s="831">
        <v>4</v>
      </c>
      <c r="K596" s="832">
        <v>6319.93994140625</v>
      </c>
    </row>
    <row r="597" spans="1:11" ht="14.45" customHeight="1" x14ac:dyDescent="0.2">
      <c r="A597" s="821" t="s">
        <v>569</v>
      </c>
      <c r="B597" s="822" t="s">
        <v>570</v>
      </c>
      <c r="C597" s="825" t="s">
        <v>592</v>
      </c>
      <c r="D597" s="839" t="s">
        <v>593</v>
      </c>
      <c r="E597" s="825" t="s">
        <v>2546</v>
      </c>
      <c r="F597" s="839" t="s">
        <v>2547</v>
      </c>
      <c r="G597" s="825" t="s">
        <v>3184</v>
      </c>
      <c r="H597" s="825" t="s">
        <v>3185</v>
      </c>
      <c r="I597" s="831">
        <v>1447.43994140625</v>
      </c>
      <c r="J597" s="831">
        <v>9</v>
      </c>
      <c r="K597" s="832">
        <v>13026.92041015625</v>
      </c>
    </row>
    <row r="598" spans="1:11" ht="14.45" customHeight="1" x14ac:dyDescent="0.2">
      <c r="A598" s="821" t="s">
        <v>569</v>
      </c>
      <c r="B598" s="822" t="s">
        <v>570</v>
      </c>
      <c r="C598" s="825" t="s">
        <v>592</v>
      </c>
      <c r="D598" s="839" t="s">
        <v>593</v>
      </c>
      <c r="E598" s="825" t="s">
        <v>2546</v>
      </c>
      <c r="F598" s="839" t="s">
        <v>2547</v>
      </c>
      <c r="G598" s="825" t="s">
        <v>3186</v>
      </c>
      <c r="H598" s="825" t="s">
        <v>3187</v>
      </c>
      <c r="I598" s="831">
        <v>1579.989990234375</v>
      </c>
      <c r="J598" s="831">
        <v>6</v>
      </c>
      <c r="K598" s="832">
        <v>9479.919921875</v>
      </c>
    </row>
    <row r="599" spans="1:11" ht="14.45" customHeight="1" x14ac:dyDescent="0.2">
      <c r="A599" s="821" t="s">
        <v>569</v>
      </c>
      <c r="B599" s="822" t="s">
        <v>570</v>
      </c>
      <c r="C599" s="825" t="s">
        <v>592</v>
      </c>
      <c r="D599" s="839" t="s">
        <v>593</v>
      </c>
      <c r="E599" s="825" t="s">
        <v>2546</v>
      </c>
      <c r="F599" s="839" t="s">
        <v>2547</v>
      </c>
      <c r="G599" s="825" t="s">
        <v>3188</v>
      </c>
      <c r="H599" s="825" t="s">
        <v>3189</v>
      </c>
      <c r="I599" s="831">
        <v>1579.9857003348213</v>
      </c>
      <c r="J599" s="831">
        <v>24</v>
      </c>
      <c r="K599" s="832">
        <v>37919.65966796875</v>
      </c>
    </row>
    <row r="600" spans="1:11" ht="14.45" customHeight="1" x14ac:dyDescent="0.2">
      <c r="A600" s="821" t="s">
        <v>569</v>
      </c>
      <c r="B600" s="822" t="s">
        <v>570</v>
      </c>
      <c r="C600" s="825" t="s">
        <v>592</v>
      </c>
      <c r="D600" s="839" t="s">
        <v>593</v>
      </c>
      <c r="E600" s="825" t="s">
        <v>2546</v>
      </c>
      <c r="F600" s="839" t="s">
        <v>2547</v>
      </c>
      <c r="G600" s="825" t="s">
        <v>3190</v>
      </c>
      <c r="H600" s="825" t="s">
        <v>3191</v>
      </c>
      <c r="I600" s="831">
        <v>1579.9866536458333</v>
      </c>
      <c r="J600" s="831">
        <v>5</v>
      </c>
      <c r="K600" s="832">
        <v>7899.929931640625</v>
      </c>
    </row>
    <row r="601" spans="1:11" ht="14.45" customHeight="1" x14ac:dyDescent="0.2">
      <c r="A601" s="821" t="s">
        <v>569</v>
      </c>
      <c r="B601" s="822" t="s">
        <v>570</v>
      </c>
      <c r="C601" s="825" t="s">
        <v>592</v>
      </c>
      <c r="D601" s="839" t="s">
        <v>593</v>
      </c>
      <c r="E601" s="825" t="s">
        <v>2546</v>
      </c>
      <c r="F601" s="839" t="s">
        <v>2547</v>
      </c>
      <c r="G601" s="825" t="s">
        <v>3192</v>
      </c>
      <c r="H601" s="825" t="s">
        <v>3193</v>
      </c>
      <c r="I601" s="831">
        <v>1092.5</v>
      </c>
      <c r="J601" s="831">
        <v>23</v>
      </c>
      <c r="K601" s="832">
        <v>25127.5</v>
      </c>
    </row>
    <row r="602" spans="1:11" ht="14.45" customHeight="1" x14ac:dyDescent="0.2">
      <c r="A602" s="821" t="s">
        <v>569</v>
      </c>
      <c r="B602" s="822" t="s">
        <v>570</v>
      </c>
      <c r="C602" s="825" t="s">
        <v>592</v>
      </c>
      <c r="D602" s="839" t="s">
        <v>593</v>
      </c>
      <c r="E602" s="825" t="s">
        <v>2546</v>
      </c>
      <c r="F602" s="839" t="s">
        <v>2547</v>
      </c>
      <c r="G602" s="825" t="s">
        <v>3194</v>
      </c>
      <c r="H602" s="825" t="s">
        <v>3195</v>
      </c>
      <c r="I602" s="831">
        <v>596.6500244140625</v>
      </c>
      <c r="J602" s="831">
        <v>1</v>
      </c>
      <c r="K602" s="832">
        <v>596.6500244140625</v>
      </c>
    </row>
    <row r="603" spans="1:11" ht="14.45" customHeight="1" x14ac:dyDescent="0.2">
      <c r="A603" s="821" t="s">
        <v>569</v>
      </c>
      <c r="B603" s="822" t="s">
        <v>570</v>
      </c>
      <c r="C603" s="825" t="s">
        <v>592</v>
      </c>
      <c r="D603" s="839" t="s">
        <v>593</v>
      </c>
      <c r="E603" s="825" t="s">
        <v>2546</v>
      </c>
      <c r="F603" s="839" t="s">
        <v>2547</v>
      </c>
      <c r="G603" s="825" t="s">
        <v>3196</v>
      </c>
      <c r="H603" s="825" t="s">
        <v>3197</v>
      </c>
      <c r="I603" s="831">
        <v>596.65997314453125</v>
      </c>
      <c r="J603" s="831">
        <v>2</v>
      </c>
      <c r="K603" s="832">
        <v>1193.31005859375</v>
      </c>
    </row>
    <row r="604" spans="1:11" ht="14.45" customHeight="1" x14ac:dyDescent="0.2">
      <c r="A604" s="821" t="s">
        <v>569</v>
      </c>
      <c r="B604" s="822" t="s">
        <v>570</v>
      </c>
      <c r="C604" s="825" t="s">
        <v>592</v>
      </c>
      <c r="D604" s="839" t="s">
        <v>593</v>
      </c>
      <c r="E604" s="825" t="s">
        <v>2546</v>
      </c>
      <c r="F604" s="839" t="s">
        <v>2547</v>
      </c>
      <c r="G604" s="825" t="s">
        <v>3198</v>
      </c>
      <c r="H604" s="825" t="s">
        <v>3199</v>
      </c>
      <c r="I604" s="831">
        <v>195.91625213623047</v>
      </c>
      <c r="J604" s="831">
        <v>12</v>
      </c>
      <c r="K604" s="832">
        <v>2350.9900207519531</v>
      </c>
    </row>
    <row r="605" spans="1:11" ht="14.45" customHeight="1" x14ac:dyDescent="0.2">
      <c r="A605" s="821" t="s">
        <v>569</v>
      </c>
      <c r="B605" s="822" t="s">
        <v>570</v>
      </c>
      <c r="C605" s="825" t="s">
        <v>592</v>
      </c>
      <c r="D605" s="839" t="s">
        <v>593</v>
      </c>
      <c r="E605" s="825" t="s">
        <v>2546</v>
      </c>
      <c r="F605" s="839" t="s">
        <v>2547</v>
      </c>
      <c r="G605" s="825" t="s">
        <v>3200</v>
      </c>
      <c r="H605" s="825" t="s">
        <v>3201</v>
      </c>
      <c r="I605" s="831">
        <v>195.9141705830892</v>
      </c>
      <c r="J605" s="831">
        <v>16</v>
      </c>
      <c r="K605" s="832">
        <v>3134.6300506591797</v>
      </c>
    </row>
    <row r="606" spans="1:11" ht="14.45" customHeight="1" x14ac:dyDescent="0.2">
      <c r="A606" s="821" t="s">
        <v>569</v>
      </c>
      <c r="B606" s="822" t="s">
        <v>570</v>
      </c>
      <c r="C606" s="825" t="s">
        <v>592</v>
      </c>
      <c r="D606" s="839" t="s">
        <v>593</v>
      </c>
      <c r="E606" s="825" t="s">
        <v>2546</v>
      </c>
      <c r="F606" s="839" t="s">
        <v>2547</v>
      </c>
      <c r="G606" s="825" t="s">
        <v>3202</v>
      </c>
      <c r="H606" s="825" t="s">
        <v>3203</v>
      </c>
      <c r="I606" s="831">
        <v>195.91647069594438</v>
      </c>
      <c r="J606" s="831">
        <v>31</v>
      </c>
      <c r="K606" s="832">
        <v>6073.3498840332031</v>
      </c>
    </row>
    <row r="607" spans="1:11" ht="14.45" customHeight="1" x14ac:dyDescent="0.2">
      <c r="A607" s="821" t="s">
        <v>569</v>
      </c>
      <c r="B607" s="822" t="s">
        <v>570</v>
      </c>
      <c r="C607" s="825" t="s">
        <v>592</v>
      </c>
      <c r="D607" s="839" t="s">
        <v>593</v>
      </c>
      <c r="E607" s="825" t="s">
        <v>2546</v>
      </c>
      <c r="F607" s="839" t="s">
        <v>2547</v>
      </c>
      <c r="G607" s="825" t="s">
        <v>3204</v>
      </c>
      <c r="H607" s="825" t="s">
        <v>3205</v>
      </c>
      <c r="I607" s="831">
        <v>195.91692528357873</v>
      </c>
      <c r="J607" s="831">
        <v>16</v>
      </c>
      <c r="K607" s="832">
        <v>3134.6499938964844</v>
      </c>
    </row>
    <row r="608" spans="1:11" ht="14.45" customHeight="1" x14ac:dyDescent="0.2">
      <c r="A608" s="821" t="s">
        <v>569</v>
      </c>
      <c r="B608" s="822" t="s">
        <v>570</v>
      </c>
      <c r="C608" s="825" t="s">
        <v>592</v>
      </c>
      <c r="D608" s="839" t="s">
        <v>593</v>
      </c>
      <c r="E608" s="825" t="s">
        <v>2546</v>
      </c>
      <c r="F608" s="839" t="s">
        <v>2547</v>
      </c>
      <c r="G608" s="825" t="s">
        <v>3206</v>
      </c>
      <c r="H608" s="825" t="s">
        <v>3207</v>
      </c>
      <c r="I608" s="831">
        <v>195.92250061035156</v>
      </c>
      <c r="J608" s="831">
        <v>7</v>
      </c>
      <c r="K608" s="832">
        <v>1371.4299774169922</v>
      </c>
    </row>
    <row r="609" spans="1:11" ht="14.45" customHeight="1" x14ac:dyDescent="0.2">
      <c r="A609" s="821" t="s">
        <v>569</v>
      </c>
      <c r="B609" s="822" t="s">
        <v>570</v>
      </c>
      <c r="C609" s="825" t="s">
        <v>592</v>
      </c>
      <c r="D609" s="839" t="s">
        <v>593</v>
      </c>
      <c r="E609" s="825" t="s">
        <v>2546</v>
      </c>
      <c r="F609" s="839" t="s">
        <v>2547</v>
      </c>
      <c r="G609" s="825" t="s">
        <v>3208</v>
      </c>
      <c r="H609" s="825" t="s">
        <v>3209</v>
      </c>
      <c r="I609" s="831">
        <v>195.89999389648438</v>
      </c>
      <c r="J609" s="831">
        <v>1</v>
      </c>
      <c r="K609" s="832">
        <v>195.89999389648438</v>
      </c>
    </row>
    <row r="610" spans="1:11" ht="14.45" customHeight="1" x14ac:dyDescent="0.2">
      <c r="A610" s="821" t="s">
        <v>569</v>
      </c>
      <c r="B610" s="822" t="s">
        <v>570</v>
      </c>
      <c r="C610" s="825" t="s">
        <v>592</v>
      </c>
      <c r="D610" s="839" t="s">
        <v>593</v>
      </c>
      <c r="E610" s="825" t="s">
        <v>2546</v>
      </c>
      <c r="F610" s="839" t="s">
        <v>2547</v>
      </c>
      <c r="G610" s="825" t="s">
        <v>3210</v>
      </c>
      <c r="H610" s="825" t="s">
        <v>3211</v>
      </c>
      <c r="I610" s="831">
        <v>195.89999389648438</v>
      </c>
      <c r="J610" s="831">
        <v>1</v>
      </c>
      <c r="K610" s="832">
        <v>195.89999389648438</v>
      </c>
    </row>
    <row r="611" spans="1:11" ht="14.45" customHeight="1" x14ac:dyDescent="0.2">
      <c r="A611" s="821" t="s">
        <v>569</v>
      </c>
      <c r="B611" s="822" t="s">
        <v>570</v>
      </c>
      <c r="C611" s="825" t="s">
        <v>592</v>
      </c>
      <c r="D611" s="839" t="s">
        <v>593</v>
      </c>
      <c r="E611" s="825" t="s">
        <v>2546</v>
      </c>
      <c r="F611" s="839" t="s">
        <v>2547</v>
      </c>
      <c r="G611" s="825" t="s">
        <v>3212</v>
      </c>
      <c r="H611" s="825" t="s">
        <v>3213</v>
      </c>
      <c r="I611" s="831">
        <v>3434.820068359375</v>
      </c>
      <c r="J611" s="831">
        <v>1</v>
      </c>
      <c r="K611" s="832">
        <v>3434.820068359375</v>
      </c>
    </row>
    <row r="612" spans="1:11" ht="14.45" customHeight="1" x14ac:dyDescent="0.2">
      <c r="A612" s="821" t="s">
        <v>569</v>
      </c>
      <c r="B612" s="822" t="s">
        <v>570</v>
      </c>
      <c r="C612" s="825" t="s">
        <v>592</v>
      </c>
      <c r="D612" s="839" t="s">
        <v>593</v>
      </c>
      <c r="E612" s="825" t="s">
        <v>2546</v>
      </c>
      <c r="F612" s="839" t="s">
        <v>2547</v>
      </c>
      <c r="G612" s="825" t="s">
        <v>3214</v>
      </c>
      <c r="H612" s="825" t="s">
        <v>3215</v>
      </c>
      <c r="I612" s="831">
        <v>3999</v>
      </c>
      <c r="J612" s="831">
        <v>1</v>
      </c>
      <c r="K612" s="832">
        <v>3999</v>
      </c>
    </row>
    <row r="613" spans="1:11" ht="14.45" customHeight="1" x14ac:dyDescent="0.2">
      <c r="A613" s="821" t="s">
        <v>569</v>
      </c>
      <c r="B613" s="822" t="s">
        <v>570</v>
      </c>
      <c r="C613" s="825" t="s">
        <v>592</v>
      </c>
      <c r="D613" s="839" t="s">
        <v>593</v>
      </c>
      <c r="E613" s="825" t="s">
        <v>2546</v>
      </c>
      <c r="F613" s="839" t="s">
        <v>2547</v>
      </c>
      <c r="G613" s="825" t="s">
        <v>3216</v>
      </c>
      <c r="H613" s="825" t="s">
        <v>3217</v>
      </c>
      <c r="I613" s="831">
        <v>3999</v>
      </c>
      <c r="J613" s="831">
        <v>1</v>
      </c>
      <c r="K613" s="832">
        <v>3999</v>
      </c>
    </row>
    <row r="614" spans="1:11" ht="14.45" customHeight="1" x14ac:dyDescent="0.2">
      <c r="A614" s="821" t="s">
        <v>569</v>
      </c>
      <c r="B614" s="822" t="s">
        <v>570</v>
      </c>
      <c r="C614" s="825" t="s">
        <v>592</v>
      </c>
      <c r="D614" s="839" t="s">
        <v>593</v>
      </c>
      <c r="E614" s="825" t="s">
        <v>2546</v>
      </c>
      <c r="F614" s="839" t="s">
        <v>2547</v>
      </c>
      <c r="G614" s="825" t="s">
        <v>3218</v>
      </c>
      <c r="H614" s="825" t="s">
        <v>3219</v>
      </c>
      <c r="I614" s="831">
        <v>897</v>
      </c>
      <c r="J614" s="831">
        <v>3</v>
      </c>
      <c r="K614" s="832">
        <v>2691</v>
      </c>
    </row>
    <row r="615" spans="1:11" ht="14.45" customHeight="1" x14ac:dyDescent="0.2">
      <c r="A615" s="821" t="s">
        <v>569</v>
      </c>
      <c r="B615" s="822" t="s">
        <v>570</v>
      </c>
      <c r="C615" s="825" t="s">
        <v>592</v>
      </c>
      <c r="D615" s="839" t="s">
        <v>593</v>
      </c>
      <c r="E615" s="825" t="s">
        <v>2546</v>
      </c>
      <c r="F615" s="839" t="s">
        <v>2547</v>
      </c>
      <c r="G615" s="825" t="s">
        <v>3220</v>
      </c>
      <c r="H615" s="825" t="s">
        <v>3221</v>
      </c>
      <c r="I615" s="831">
        <v>897</v>
      </c>
      <c r="J615" s="831">
        <v>3</v>
      </c>
      <c r="K615" s="832">
        <v>2691</v>
      </c>
    </row>
    <row r="616" spans="1:11" ht="14.45" customHeight="1" x14ac:dyDescent="0.2">
      <c r="A616" s="821" t="s">
        <v>569</v>
      </c>
      <c r="B616" s="822" t="s">
        <v>570</v>
      </c>
      <c r="C616" s="825" t="s">
        <v>592</v>
      </c>
      <c r="D616" s="839" t="s">
        <v>593</v>
      </c>
      <c r="E616" s="825" t="s">
        <v>2546</v>
      </c>
      <c r="F616" s="839" t="s">
        <v>2547</v>
      </c>
      <c r="G616" s="825" t="s">
        <v>3222</v>
      </c>
      <c r="H616" s="825" t="s">
        <v>3223</v>
      </c>
      <c r="I616" s="831">
        <v>897</v>
      </c>
      <c r="J616" s="831">
        <v>3</v>
      </c>
      <c r="K616" s="832">
        <v>2691</v>
      </c>
    </row>
    <row r="617" spans="1:11" ht="14.45" customHeight="1" x14ac:dyDescent="0.2">
      <c r="A617" s="821" t="s">
        <v>569</v>
      </c>
      <c r="B617" s="822" t="s">
        <v>570</v>
      </c>
      <c r="C617" s="825" t="s">
        <v>592</v>
      </c>
      <c r="D617" s="839" t="s">
        <v>593</v>
      </c>
      <c r="E617" s="825" t="s">
        <v>2546</v>
      </c>
      <c r="F617" s="839" t="s">
        <v>2547</v>
      </c>
      <c r="G617" s="825" t="s">
        <v>3224</v>
      </c>
      <c r="H617" s="825" t="s">
        <v>3225</v>
      </c>
      <c r="I617" s="831">
        <v>1149.5</v>
      </c>
      <c r="J617" s="831">
        <v>2</v>
      </c>
      <c r="K617" s="832">
        <v>2298.989990234375</v>
      </c>
    </row>
    <row r="618" spans="1:11" ht="14.45" customHeight="1" x14ac:dyDescent="0.2">
      <c r="A618" s="821" t="s">
        <v>569</v>
      </c>
      <c r="B618" s="822" t="s">
        <v>570</v>
      </c>
      <c r="C618" s="825" t="s">
        <v>592</v>
      </c>
      <c r="D618" s="839" t="s">
        <v>593</v>
      </c>
      <c r="E618" s="825" t="s">
        <v>2546</v>
      </c>
      <c r="F618" s="839" t="s">
        <v>2547</v>
      </c>
      <c r="G618" s="825" t="s">
        <v>3226</v>
      </c>
      <c r="H618" s="825" t="s">
        <v>3227</v>
      </c>
      <c r="I618" s="831">
        <v>1149.5</v>
      </c>
      <c r="J618" s="831">
        <v>2</v>
      </c>
      <c r="K618" s="832">
        <v>2298.989990234375</v>
      </c>
    </row>
    <row r="619" spans="1:11" ht="14.45" customHeight="1" x14ac:dyDescent="0.2">
      <c r="A619" s="821" t="s">
        <v>569</v>
      </c>
      <c r="B619" s="822" t="s">
        <v>570</v>
      </c>
      <c r="C619" s="825" t="s">
        <v>592</v>
      </c>
      <c r="D619" s="839" t="s">
        <v>593</v>
      </c>
      <c r="E619" s="825" t="s">
        <v>2546</v>
      </c>
      <c r="F619" s="839" t="s">
        <v>2547</v>
      </c>
      <c r="G619" s="825" t="s">
        <v>3228</v>
      </c>
      <c r="H619" s="825" t="s">
        <v>3229</v>
      </c>
      <c r="I619" s="831">
        <v>1149.4983317057292</v>
      </c>
      <c r="J619" s="831">
        <v>11</v>
      </c>
      <c r="K619" s="832">
        <v>12644.43994140625</v>
      </c>
    </row>
    <row r="620" spans="1:11" ht="14.45" customHeight="1" x14ac:dyDescent="0.2">
      <c r="A620" s="821" t="s">
        <v>569</v>
      </c>
      <c r="B620" s="822" t="s">
        <v>570</v>
      </c>
      <c r="C620" s="825" t="s">
        <v>592</v>
      </c>
      <c r="D620" s="839" t="s">
        <v>593</v>
      </c>
      <c r="E620" s="825" t="s">
        <v>2546</v>
      </c>
      <c r="F620" s="839" t="s">
        <v>2547</v>
      </c>
      <c r="G620" s="825" t="s">
        <v>3230</v>
      </c>
      <c r="H620" s="825" t="s">
        <v>3231</v>
      </c>
      <c r="I620" s="831">
        <v>1149.489990234375</v>
      </c>
      <c r="J620" s="831">
        <v>2</v>
      </c>
      <c r="K620" s="832">
        <v>2298.97998046875</v>
      </c>
    </row>
    <row r="621" spans="1:11" ht="14.45" customHeight="1" x14ac:dyDescent="0.2">
      <c r="A621" s="821" t="s">
        <v>569</v>
      </c>
      <c r="B621" s="822" t="s">
        <v>570</v>
      </c>
      <c r="C621" s="825" t="s">
        <v>592</v>
      </c>
      <c r="D621" s="839" t="s">
        <v>593</v>
      </c>
      <c r="E621" s="825" t="s">
        <v>2546</v>
      </c>
      <c r="F621" s="839" t="s">
        <v>2547</v>
      </c>
      <c r="G621" s="825" t="s">
        <v>3232</v>
      </c>
      <c r="H621" s="825" t="s">
        <v>3233</v>
      </c>
      <c r="I621" s="831">
        <v>506</v>
      </c>
      <c r="J621" s="831">
        <v>5</v>
      </c>
      <c r="K621" s="832">
        <v>2530</v>
      </c>
    </row>
    <row r="622" spans="1:11" ht="14.45" customHeight="1" x14ac:dyDescent="0.2">
      <c r="A622" s="821" t="s">
        <v>569</v>
      </c>
      <c r="B622" s="822" t="s">
        <v>570</v>
      </c>
      <c r="C622" s="825" t="s">
        <v>592</v>
      </c>
      <c r="D622" s="839" t="s">
        <v>593</v>
      </c>
      <c r="E622" s="825" t="s">
        <v>2546</v>
      </c>
      <c r="F622" s="839" t="s">
        <v>2547</v>
      </c>
      <c r="G622" s="825" t="s">
        <v>3234</v>
      </c>
      <c r="H622" s="825" t="s">
        <v>3235</v>
      </c>
      <c r="I622" s="831">
        <v>506</v>
      </c>
      <c r="J622" s="831">
        <v>5</v>
      </c>
      <c r="K622" s="832">
        <v>2530</v>
      </c>
    </row>
    <row r="623" spans="1:11" ht="14.45" customHeight="1" x14ac:dyDescent="0.2">
      <c r="A623" s="821" t="s">
        <v>569</v>
      </c>
      <c r="B623" s="822" t="s">
        <v>570</v>
      </c>
      <c r="C623" s="825" t="s">
        <v>592</v>
      </c>
      <c r="D623" s="839" t="s">
        <v>593</v>
      </c>
      <c r="E623" s="825" t="s">
        <v>2546</v>
      </c>
      <c r="F623" s="839" t="s">
        <v>2547</v>
      </c>
      <c r="G623" s="825" t="s">
        <v>3236</v>
      </c>
      <c r="H623" s="825" t="s">
        <v>3237</v>
      </c>
      <c r="I623" s="831">
        <v>506</v>
      </c>
      <c r="J623" s="831">
        <v>4</v>
      </c>
      <c r="K623" s="832">
        <v>2024</v>
      </c>
    </row>
    <row r="624" spans="1:11" ht="14.45" customHeight="1" x14ac:dyDescent="0.2">
      <c r="A624" s="821" t="s">
        <v>569</v>
      </c>
      <c r="B624" s="822" t="s">
        <v>570</v>
      </c>
      <c r="C624" s="825" t="s">
        <v>592</v>
      </c>
      <c r="D624" s="839" t="s">
        <v>593</v>
      </c>
      <c r="E624" s="825" t="s">
        <v>2546</v>
      </c>
      <c r="F624" s="839" t="s">
        <v>2547</v>
      </c>
      <c r="G624" s="825" t="s">
        <v>3238</v>
      </c>
      <c r="H624" s="825" t="s">
        <v>3239</v>
      </c>
      <c r="I624" s="831">
        <v>506</v>
      </c>
      <c r="J624" s="831">
        <v>1</v>
      </c>
      <c r="K624" s="832">
        <v>506</v>
      </c>
    </row>
    <row r="625" spans="1:11" ht="14.45" customHeight="1" x14ac:dyDescent="0.2">
      <c r="A625" s="821" t="s">
        <v>569</v>
      </c>
      <c r="B625" s="822" t="s">
        <v>570</v>
      </c>
      <c r="C625" s="825" t="s">
        <v>592</v>
      </c>
      <c r="D625" s="839" t="s">
        <v>593</v>
      </c>
      <c r="E625" s="825" t="s">
        <v>2546</v>
      </c>
      <c r="F625" s="839" t="s">
        <v>2547</v>
      </c>
      <c r="G625" s="825" t="s">
        <v>3240</v>
      </c>
      <c r="H625" s="825" t="s">
        <v>3241</v>
      </c>
      <c r="I625" s="831">
        <v>506</v>
      </c>
      <c r="J625" s="831">
        <v>1</v>
      </c>
      <c r="K625" s="832">
        <v>506</v>
      </c>
    </row>
    <row r="626" spans="1:11" ht="14.45" customHeight="1" x14ac:dyDescent="0.2">
      <c r="A626" s="821" t="s">
        <v>569</v>
      </c>
      <c r="B626" s="822" t="s">
        <v>570</v>
      </c>
      <c r="C626" s="825" t="s">
        <v>592</v>
      </c>
      <c r="D626" s="839" t="s">
        <v>593</v>
      </c>
      <c r="E626" s="825" t="s">
        <v>2546</v>
      </c>
      <c r="F626" s="839" t="s">
        <v>2547</v>
      </c>
      <c r="G626" s="825" t="s">
        <v>3242</v>
      </c>
      <c r="H626" s="825" t="s">
        <v>3243</v>
      </c>
      <c r="I626" s="831">
        <v>506</v>
      </c>
      <c r="J626" s="831">
        <v>1</v>
      </c>
      <c r="K626" s="832">
        <v>506</v>
      </c>
    </row>
    <row r="627" spans="1:11" ht="14.45" customHeight="1" x14ac:dyDescent="0.2">
      <c r="A627" s="821" t="s">
        <v>569</v>
      </c>
      <c r="B627" s="822" t="s">
        <v>570</v>
      </c>
      <c r="C627" s="825" t="s">
        <v>592</v>
      </c>
      <c r="D627" s="839" t="s">
        <v>593</v>
      </c>
      <c r="E627" s="825" t="s">
        <v>2546</v>
      </c>
      <c r="F627" s="839" t="s">
        <v>2547</v>
      </c>
      <c r="G627" s="825" t="s">
        <v>3244</v>
      </c>
      <c r="H627" s="825" t="s">
        <v>3245</v>
      </c>
      <c r="I627" s="831">
        <v>506</v>
      </c>
      <c r="J627" s="831">
        <v>1</v>
      </c>
      <c r="K627" s="832">
        <v>506</v>
      </c>
    </row>
    <row r="628" spans="1:11" ht="14.45" customHeight="1" x14ac:dyDescent="0.2">
      <c r="A628" s="821" t="s">
        <v>569</v>
      </c>
      <c r="B628" s="822" t="s">
        <v>570</v>
      </c>
      <c r="C628" s="825" t="s">
        <v>592</v>
      </c>
      <c r="D628" s="839" t="s">
        <v>593</v>
      </c>
      <c r="E628" s="825" t="s">
        <v>2546</v>
      </c>
      <c r="F628" s="839" t="s">
        <v>2547</v>
      </c>
      <c r="G628" s="825" t="s">
        <v>3246</v>
      </c>
      <c r="H628" s="825" t="s">
        <v>3247</v>
      </c>
      <c r="I628" s="831">
        <v>1149.489990234375</v>
      </c>
      <c r="J628" s="831">
        <v>1</v>
      </c>
      <c r="K628" s="832">
        <v>1149.489990234375</v>
      </c>
    </row>
    <row r="629" spans="1:11" ht="14.45" customHeight="1" x14ac:dyDescent="0.2">
      <c r="A629" s="821" t="s">
        <v>569</v>
      </c>
      <c r="B629" s="822" t="s">
        <v>570</v>
      </c>
      <c r="C629" s="825" t="s">
        <v>592</v>
      </c>
      <c r="D629" s="839" t="s">
        <v>593</v>
      </c>
      <c r="E629" s="825" t="s">
        <v>2546</v>
      </c>
      <c r="F629" s="839" t="s">
        <v>2547</v>
      </c>
      <c r="G629" s="825" t="s">
        <v>3248</v>
      </c>
      <c r="H629" s="825" t="s">
        <v>3249</v>
      </c>
      <c r="I629" s="831">
        <v>880.1500244140625</v>
      </c>
      <c r="J629" s="831">
        <v>1</v>
      </c>
      <c r="K629" s="832">
        <v>880.1500244140625</v>
      </c>
    </row>
    <row r="630" spans="1:11" ht="14.45" customHeight="1" x14ac:dyDescent="0.2">
      <c r="A630" s="821" t="s">
        <v>569</v>
      </c>
      <c r="B630" s="822" t="s">
        <v>570</v>
      </c>
      <c r="C630" s="825" t="s">
        <v>592</v>
      </c>
      <c r="D630" s="839" t="s">
        <v>593</v>
      </c>
      <c r="E630" s="825" t="s">
        <v>2546</v>
      </c>
      <c r="F630" s="839" t="s">
        <v>2547</v>
      </c>
      <c r="G630" s="825" t="s">
        <v>3250</v>
      </c>
      <c r="H630" s="825" t="s">
        <v>3251</v>
      </c>
      <c r="I630" s="831">
        <v>1089.719970703125</v>
      </c>
      <c r="J630" s="831">
        <v>3</v>
      </c>
      <c r="K630" s="832">
        <v>3269.14990234375</v>
      </c>
    </row>
    <row r="631" spans="1:11" ht="14.45" customHeight="1" x14ac:dyDescent="0.2">
      <c r="A631" s="821" t="s">
        <v>569</v>
      </c>
      <c r="B631" s="822" t="s">
        <v>570</v>
      </c>
      <c r="C631" s="825" t="s">
        <v>592</v>
      </c>
      <c r="D631" s="839" t="s">
        <v>593</v>
      </c>
      <c r="E631" s="825" t="s">
        <v>2546</v>
      </c>
      <c r="F631" s="839" t="s">
        <v>2547</v>
      </c>
      <c r="G631" s="825" t="s">
        <v>3252</v>
      </c>
      <c r="H631" s="825" t="s">
        <v>3253</v>
      </c>
      <c r="I631" s="831">
        <v>1089.719970703125</v>
      </c>
      <c r="J631" s="831">
        <v>2</v>
      </c>
      <c r="K631" s="832">
        <v>2179.429931640625</v>
      </c>
    </row>
    <row r="632" spans="1:11" ht="14.45" customHeight="1" x14ac:dyDescent="0.2">
      <c r="A632" s="821" t="s">
        <v>569</v>
      </c>
      <c r="B632" s="822" t="s">
        <v>570</v>
      </c>
      <c r="C632" s="825" t="s">
        <v>592</v>
      </c>
      <c r="D632" s="839" t="s">
        <v>593</v>
      </c>
      <c r="E632" s="825" t="s">
        <v>2546</v>
      </c>
      <c r="F632" s="839" t="s">
        <v>2547</v>
      </c>
      <c r="G632" s="825" t="s">
        <v>3254</v>
      </c>
      <c r="H632" s="825" t="s">
        <v>3255</v>
      </c>
      <c r="I632" s="831">
        <v>1213.489990234375</v>
      </c>
      <c r="J632" s="831">
        <v>2</v>
      </c>
      <c r="K632" s="832">
        <v>2426.97998046875</v>
      </c>
    </row>
    <row r="633" spans="1:11" ht="14.45" customHeight="1" x14ac:dyDescent="0.2">
      <c r="A633" s="821" t="s">
        <v>569</v>
      </c>
      <c r="B633" s="822" t="s">
        <v>570</v>
      </c>
      <c r="C633" s="825" t="s">
        <v>592</v>
      </c>
      <c r="D633" s="839" t="s">
        <v>593</v>
      </c>
      <c r="E633" s="825" t="s">
        <v>2546</v>
      </c>
      <c r="F633" s="839" t="s">
        <v>2547</v>
      </c>
      <c r="G633" s="825" t="s">
        <v>3256</v>
      </c>
      <c r="H633" s="825" t="s">
        <v>3257</v>
      </c>
      <c r="I633" s="831">
        <v>1213.489990234375</v>
      </c>
      <c r="J633" s="831">
        <v>1</v>
      </c>
      <c r="K633" s="832">
        <v>1213.489990234375</v>
      </c>
    </row>
    <row r="634" spans="1:11" ht="14.45" customHeight="1" x14ac:dyDescent="0.2">
      <c r="A634" s="821" t="s">
        <v>569</v>
      </c>
      <c r="B634" s="822" t="s">
        <v>570</v>
      </c>
      <c r="C634" s="825" t="s">
        <v>592</v>
      </c>
      <c r="D634" s="839" t="s">
        <v>593</v>
      </c>
      <c r="E634" s="825" t="s">
        <v>2546</v>
      </c>
      <c r="F634" s="839" t="s">
        <v>2547</v>
      </c>
      <c r="G634" s="825" t="s">
        <v>3258</v>
      </c>
      <c r="H634" s="825" t="s">
        <v>3259</v>
      </c>
      <c r="I634" s="831">
        <v>770.97998046875</v>
      </c>
      <c r="J634" s="831">
        <v>2</v>
      </c>
      <c r="K634" s="832">
        <v>1541.9599609375</v>
      </c>
    </row>
    <row r="635" spans="1:11" ht="14.45" customHeight="1" x14ac:dyDescent="0.2">
      <c r="A635" s="821" t="s">
        <v>569</v>
      </c>
      <c r="B635" s="822" t="s">
        <v>570</v>
      </c>
      <c r="C635" s="825" t="s">
        <v>592</v>
      </c>
      <c r="D635" s="839" t="s">
        <v>593</v>
      </c>
      <c r="E635" s="825" t="s">
        <v>2546</v>
      </c>
      <c r="F635" s="839" t="s">
        <v>2547</v>
      </c>
      <c r="G635" s="825" t="s">
        <v>3260</v>
      </c>
      <c r="H635" s="825" t="s">
        <v>3261</v>
      </c>
      <c r="I635" s="831">
        <v>770.989990234375</v>
      </c>
      <c r="J635" s="831">
        <v>1</v>
      </c>
      <c r="K635" s="832">
        <v>770.989990234375</v>
      </c>
    </row>
    <row r="636" spans="1:11" ht="14.45" customHeight="1" x14ac:dyDescent="0.2">
      <c r="A636" s="821" t="s">
        <v>569</v>
      </c>
      <c r="B636" s="822" t="s">
        <v>570</v>
      </c>
      <c r="C636" s="825" t="s">
        <v>592</v>
      </c>
      <c r="D636" s="839" t="s">
        <v>593</v>
      </c>
      <c r="E636" s="825" t="s">
        <v>2546</v>
      </c>
      <c r="F636" s="839" t="s">
        <v>2547</v>
      </c>
      <c r="G636" s="825" t="s">
        <v>3262</v>
      </c>
      <c r="H636" s="825" t="s">
        <v>3263</v>
      </c>
      <c r="I636" s="831">
        <v>770.97998046875</v>
      </c>
      <c r="J636" s="831">
        <v>4</v>
      </c>
      <c r="K636" s="832">
        <v>3083.919921875</v>
      </c>
    </row>
    <row r="637" spans="1:11" ht="14.45" customHeight="1" x14ac:dyDescent="0.2">
      <c r="A637" s="821" t="s">
        <v>569</v>
      </c>
      <c r="B637" s="822" t="s">
        <v>570</v>
      </c>
      <c r="C637" s="825" t="s">
        <v>592</v>
      </c>
      <c r="D637" s="839" t="s">
        <v>593</v>
      </c>
      <c r="E637" s="825" t="s">
        <v>2546</v>
      </c>
      <c r="F637" s="839" t="s">
        <v>2547</v>
      </c>
      <c r="G637" s="825" t="s">
        <v>3264</v>
      </c>
      <c r="H637" s="825" t="s">
        <v>3265</v>
      </c>
      <c r="I637" s="831">
        <v>770.98331705729163</v>
      </c>
      <c r="J637" s="831">
        <v>4</v>
      </c>
      <c r="K637" s="832">
        <v>3083.929931640625</v>
      </c>
    </row>
    <row r="638" spans="1:11" ht="14.45" customHeight="1" x14ac:dyDescent="0.2">
      <c r="A638" s="821" t="s">
        <v>569</v>
      </c>
      <c r="B638" s="822" t="s">
        <v>570</v>
      </c>
      <c r="C638" s="825" t="s">
        <v>592</v>
      </c>
      <c r="D638" s="839" t="s">
        <v>593</v>
      </c>
      <c r="E638" s="825" t="s">
        <v>2546</v>
      </c>
      <c r="F638" s="839" t="s">
        <v>2547</v>
      </c>
      <c r="G638" s="825" t="s">
        <v>3266</v>
      </c>
      <c r="H638" s="825" t="s">
        <v>3267</v>
      </c>
      <c r="I638" s="831">
        <v>770.98398437499998</v>
      </c>
      <c r="J638" s="831">
        <v>5</v>
      </c>
      <c r="K638" s="832">
        <v>3854.919921875</v>
      </c>
    </row>
    <row r="639" spans="1:11" ht="14.45" customHeight="1" x14ac:dyDescent="0.2">
      <c r="A639" s="821" t="s">
        <v>569</v>
      </c>
      <c r="B639" s="822" t="s">
        <v>570</v>
      </c>
      <c r="C639" s="825" t="s">
        <v>592</v>
      </c>
      <c r="D639" s="839" t="s">
        <v>593</v>
      </c>
      <c r="E639" s="825" t="s">
        <v>2546</v>
      </c>
      <c r="F639" s="839" t="s">
        <v>2547</v>
      </c>
      <c r="G639" s="825" t="s">
        <v>3268</v>
      </c>
      <c r="H639" s="825" t="s">
        <v>3269</v>
      </c>
      <c r="I639" s="831">
        <v>770.97998046875</v>
      </c>
      <c r="J639" s="831">
        <v>3</v>
      </c>
      <c r="K639" s="832">
        <v>2312.93994140625</v>
      </c>
    </row>
    <row r="640" spans="1:11" ht="14.45" customHeight="1" x14ac:dyDescent="0.2">
      <c r="A640" s="821" t="s">
        <v>569</v>
      </c>
      <c r="B640" s="822" t="s">
        <v>570</v>
      </c>
      <c r="C640" s="825" t="s">
        <v>592</v>
      </c>
      <c r="D640" s="839" t="s">
        <v>593</v>
      </c>
      <c r="E640" s="825" t="s">
        <v>2546</v>
      </c>
      <c r="F640" s="839" t="s">
        <v>2547</v>
      </c>
      <c r="G640" s="825" t="s">
        <v>3270</v>
      </c>
      <c r="H640" s="825" t="s">
        <v>3271</v>
      </c>
      <c r="I640" s="831">
        <v>770.97998046875</v>
      </c>
      <c r="J640" s="831">
        <v>1</v>
      </c>
      <c r="K640" s="832">
        <v>770.97998046875</v>
      </c>
    </row>
    <row r="641" spans="1:11" ht="14.45" customHeight="1" x14ac:dyDescent="0.2">
      <c r="A641" s="821" t="s">
        <v>569</v>
      </c>
      <c r="B641" s="822" t="s">
        <v>570</v>
      </c>
      <c r="C641" s="825" t="s">
        <v>592</v>
      </c>
      <c r="D641" s="839" t="s">
        <v>593</v>
      </c>
      <c r="E641" s="825" t="s">
        <v>2546</v>
      </c>
      <c r="F641" s="839" t="s">
        <v>2547</v>
      </c>
      <c r="G641" s="825" t="s">
        <v>3272</v>
      </c>
      <c r="H641" s="825" t="s">
        <v>3273</v>
      </c>
      <c r="I641" s="831">
        <v>770.97998046875</v>
      </c>
      <c r="J641" s="831">
        <v>1</v>
      </c>
      <c r="K641" s="832">
        <v>770.97998046875</v>
      </c>
    </row>
    <row r="642" spans="1:11" ht="14.45" customHeight="1" x14ac:dyDescent="0.2">
      <c r="A642" s="821" t="s">
        <v>569</v>
      </c>
      <c r="B642" s="822" t="s">
        <v>570</v>
      </c>
      <c r="C642" s="825" t="s">
        <v>592</v>
      </c>
      <c r="D642" s="839" t="s">
        <v>593</v>
      </c>
      <c r="E642" s="825" t="s">
        <v>2546</v>
      </c>
      <c r="F642" s="839" t="s">
        <v>2547</v>
      </c>
      <c r="G642" s="825" t="s">
        <v>3274</v>
      </c>
      <c r="H642" s="825" t="s">
        <v>3275</v>
      </c>
      <c r="I642" s="831">
        <v>1066.3299560546875</v>
      </c>
      <c r="J642" s="831">
        <v>1</v>
      </c>
      <c r="K642" s="832">
        <v>1066.3299560546875</v>
      </c>
    </row>
    <row r="643" spans="1:11" ht="14.45" customHeight="1" x14ac:dyDescent="0.2">
      <c r="A643" s="821" t="s">
        <v>569</v>
      </c>
      <c r="B643" s="822" t="s">
        <v>570</v>
      </c>
      <c r="C643" s="825" t="s">
        <v>592</v>
      </c>
      <c r="D643" s="839" t="s">
        <v>593</v>
      </c>
      <c r="E643" s="825" t="s">
        <v>2546</v>
      </c>
      <c r="F643" s="839" t="s">
        <v>2547</v>
      </c>
      <c r="G643" s="825" t="s">
        <v>3276</v>
      </c>
      <c r="H643" s="825" t="s">
        <v>3277</v>
      </c>
      <c r="I643" s="831">
        <v>1066.3299560546875</v>
      </c>
      <c r="J643" s="831">
        <v>1</v>
      </c>
      <c r="K643" s="832">
        <v>1066.3299560546875</v>
      </c>
    </row>
    <row r="644" spans="1:11" ht="14.45" customHeight="1" x14ac:dyDescent="0.2">
      <c r="A644" s="821" t="s">
        <v>569</v>
      </c>
      <c r="B644" s="822" t="s">
        <v>570</v>
      </c>
      <c r="C644" s="825" t="s">
        <v>592</v>
      </c>
      <c r="D644" s="839" t="s">
        <v>593</v>
      </c>
      <c r="E644" s="825" t="s">
        <v>2546</v>
      </c>
      <c r="F644" s="839" t="s">
        <v>2547</v>
      </c>
      <c r="G644" s="825" t="s">
        <v>3278</v>
      </c>
      <c r="H644" s="825" t="s">
        <v>3279</v>
      </c>
      <c r="I644" s="831">
        <v>1066.3299560546875</v>
      </c>
      <c r="J644" s="831">
        <v>1</v>
      </c>
      <c r="K644" s="832">
        <v>1066.3299560546875</v>
      </c>
    </row>
    <row r="645" spans="1:11" ht="14.45" customHeight="1" x14ac:dyDescent="0.2">
      <c r="A645" s="821" t="s">
        <v>569</v>
      </c>
      <c r="B645" s="822" t="s">
        <v>570</v>
      </c>
      <c r="C645" s="825" t="s">
        <v>592</v>
      </c>
      <c r="D645" s="839" t="s">
        <v>593</v>
      </c>
      <c r="E645" s="825" t="s">
        <v>2546</v>
      </c>
      <c r="F645" s="839" t="s">
        <v>2547</v>
      </c>
      <c r="G645" s="825" t="s">
        <v>3280</v>
      </c>
      <c r="H645" s="825" t="s">
        <v>3281</v>
      </c>
      <c r="I645" s="831">
        <v>1066.3299560546875</v>
      </c>
      <c r="J645" s="831">
        <v>6</v>
      </c>
      <c r="K645" s="832">
        <v>6397.9598388671875</v>
      </c>
    </row>
    <row r="646" spans="1:11" ht="14.45" customHeight="1" x14ac:dyDescent="0.2">
      <c r="A646" s="821" t="s">
        <v>569</v>
      </c>
      <c r="B646" s="822" t="s">
        <v>570</v>
      </c>
      <c r="C646" s="825" t="s">
        <v>592</v>
      </c>
      <c r="D646" s="839" t="s">
        <v>593</v>
      </c>
      <c r="E646" s="825" t="s">
        <v>2546</v>
      </c>
      <c r="F646" s="839" t="s">
        <v>2547</v>
      </c>
      <c r="G646" s="825" t="s">
        <v>3282</v>
      </c>
      <c r="H646" s="825" t="s">
        <v>3283</v>
      </c>
      <c r="I646" s="831">
        <v>1066.3299560546875</v>
      </c>
      <c r="J646" s="831">
        <v>4</v>
      </c>
      <c r="K646" s="832">
        <v>4265.3099365234375</v>
      </c>
    </row>
    <row r="647" spans="1:11" ht="14.45" customHeight="1" x14ac:dyDescent="0.2">
      <c r="A647" s="821" t="s">
        <v>569</v>
      </c>
      <c r="B647" s="822" t="s">
        <v>570</v>
      </c>
      <c r="C647" s="825" t="s">
        <v>592</v>
      </c>
      <c r="D647" s="839" t="s">
        <v>593</v>
      </c>
      <c r="E647" s="825" t="s">
        <v>2546</v>
      </c>
      <c r="F647" s="839" t="s">
        <v>2547</v>
      </c>
      <c r="G647" s="825" t="s">
        <v>3284</v>
      </c>
      <c r="H647" s="825" t="s">
        <v>3285</v>
      </c>
      <c r="I647" s="831">
        <v>1215.4649658203125</v>
      </c>
      <c r="J647" s="831">
        <v>3</v>
      </c>
      <c r="K647" s="832">
        <v>3646.389892578125</v>
      </c>
    </row>
    <row r="648" spans="1:11" ht="14.45" customHeight="1" x14ac:dyDescent="0.2">
      <c r="A648" s="821" t="s">
        <v>569</v>
      </c>
      <c r="B648" s="822" t="s">
        <v>570</v>
      </c>
      <c r="C648" s="825" t="s">
        <v>592</v>
      </c>
      <c r="D648" s="839" t="s">
        <v>593</v>
      </c>
      <c r="E648" s="825" t="s">
        <v>2546</v>
      </c>
      <c r="F648" s="839" t="s">
        <v>2547</v>
      </c>
      <c r="G648" s="825" t="s">
        <v>3286</v>
      </c>
      <c r="H648" s="825" t="s">
        <v>3287</v>
      </c>
      <c r="I648" s="831">
        <v>1215.4574584960938</v>
      </c>
      <c r="J648" s="831">
        <v>5</v>
      </c>
      <c r="K648" s="832">
        <v>6077.289794921875</v>
      </c>
    </row>
    <row r="649" spans="1:11" ht="14.45" customHeight="1" x14ac:dyDescent="0.2">
      <c r="A649" s="821" t="s">
        <v>569</v>
      </c>
      <c r="B649" s="822" t="s">
        <v>570</v>
      </c>
      <c r="C649" s="825" t="s">
        <v>592</v>
      </c>
      <c r="D649" s="839" t="s">
        <v>593</v>
      </c>
      <c r="E649" s="825" t="s">
        <v>2546</v>
      </c>
      <c r="F649" s="839" t="s">
        <v>2547</v>
      </c>
      <c r="G649" s="825" t="s">
        <v>3288</v>
      </c>
      <c r="H649" s="825" t="s">
        <v>3289</v>
      </c>
      <c r="I649" s="831">
        <v>1215.4599609375</v>
      </c>
      <c r="J649" s="831">
        <v>8</v>
      </c>
      <c r="K649" s="832">
        <v>9723.669921875</v>
      </c>
    </row>
    <row r="650" spans="1:11" ht="14.45" customHeight="1" x14ac:dyDescent="0.2">
      <c r="A650" s="821" t="s">
        <v>569</v>
      </c>
      <c r="B650" s="822" t="s">
        <v>570</v>
      </c>
      <c r="C650" s="825" t="s">
        <v>592</v>
      </c>
      <c r="D650" s="839" t="s">
        <v>593</v>
      </c>
      <c r="E650" s="825" t="s">
        <v>2546</v>
      </c>
      <c r="F650" s="839" t="s">
        <v>2547</v>
      </c>
      <c r="G650" s="825" t="s">
        <v>3290</v>
      </c>
      <c r="H650" s="825" t="s">
        <v>3291</v>
      </c>
      <c r="I650" s="831">
        <v>1215.4599609375</v>
      </c>
      <c r="J650" s="831">
        <v>6</v>
      </c>
      <c r="K650" s="832">
        <v>7292.75</v>
      </c>
    </row>
    <row r="651" spans="1:11" ht="14.45" customHeight="1" x14ac:dyDescent="0.2">
      <c r="A651" s="821" t="s">
        <v>569</v>
      </c>
      <c r="B651" s="822" t="s">
        <v>570</v>
      </c>
      <c r="C651" s="825" t="s">
        <v>592</v>
      </c>
      <c r="D651" s="839" t="s">
        <v>593</v>
      </c>
      <c r="E651" s="825" t="s">
        <v>2546</v>
      </c>
      <c r="F651" s="839" t="s">
        <v>2547</v>
      </c>
      <c r="G651" s="825" t="s">
        <v>3292</v>
      </c>
      <c r="H651" s="825" t="s">
        <v>3293</v>
      </c>
      <c r="I651" s="831">
        <v>1215.4599609375</v>
      </c>
      <c r="J651" s="831">
        <v>1</v>
      </c>
      <c r="K651" s="832">
        <v>1215.4599609375</v>
      </c>
    </row>
    <row r="652" spans="1:11" ht="14.45" customHeight="1" x14ac:dyDescent="0.2">
      <c r="A652" s="821" t="s">
        <v>569</v>
      </c>
      <c r="B652" s="822" t="s">
        <v>570</v>
      </c>
      <c r="C652" s="825" t="s">
        <v>592</v>
      </c>
      <c r="D652" s="839" t="s">
        <v>593</v>
      </c>
      <c r="E652" s="825" t="s">
        <v>2546</v>
      </c>
      <c r="F652" s="839" t="s">
        <v>2547</v>
      </c>
      <c r="G652" s="825" t="s">
        <v>3294</v>
      </c>
      <c r="H652" s="825" t="s">
        <v>3295</v>
      </c>
      <c r="I652" s="831">
        <v>1215.4599609375</v>
      </c>
      <c r="J652" s="831">
        <v>1</v>
      </c>
      <c r="K652" s="832">
        <v>1215.4599609375</v>
      </c>
    </row>
    <row r="653" spans="1:11" ht="14.45" customHeight="1" x14ac:dyDescent="0.2">
      <c r="A653" s="821" t="s">
        <v>569</v>
      </c>
      <c r="B653" s="822" t="s">
        <v>570</v>
      </c>
      <c r="C653" s="825" t="s">
        <v>592</v>
      </c>
      <c r="D653" s="839" t="s">
        <v>593</v>
      </c>
      <c r="E653" s="825" t="s">
        <v>2546</v>
      </c>
      <c r="F653" s="839" t="s">
        <v>2547</v>
      </c>
      <c r="G653" s="825" t="s">
        <v>3296</v>
      </c>
      <c r="H653" s="825" t="s">
        <v>3297</v>
      </c>
      <c r="I653" s="831">
        <v>1415.260009765625</v>
      </c>
      <c r="J653" s="831">
        <v>3</v>
      </c>
      <c r="K653" s="832">
        <v>4245.780029296875</v>
      </c>
    </row>
    <row r="654" spans="1:11" ht="14.45" customHeight="1" x14ac:dyDescent="0.2">
      <c r="A654" s="821" t="s">
        <v>569</v>
      </c>
      <c r="B654" s="822" t="s">
        <v>570</v>
      </c>
      <c r="C654" s="825" t="s">
        <v>592</v>
      </c>
      <c r="D654" s="839" t="s">
        <v>593</v>
      </c>
      <c r="E654" s="825" t="s">
        <v>2546</v>
      </c>
      <c r="F654" s="839" t="s">
        <v>2547</v>
      </c>
      <c r="G654" s="825" t="s">
        <v>3298</v>
      </c>
      <c r="H654" s="825" t="s">
        <v>3299</v>
      </c>
      <c r="I654" s="831">
        <v>1415.260009765625</v>
      </c>
      <c r="J654" s="831">
        <v>2</v>
      </c>
      <c r="K654" s="832">
        <v>2830.52001953125</v>
      </c>
    </row>
    <row r="655" spans="1:11" ht="14.45" customHeight="1" x14ac:dyDescent="0.2">
      <c r="A655" s="821" t="s">
        <v>569</v>
      </c>
      <c r="B655" s="822" t="s">
        <v>570</v>
      </c>
      <c r="C655" s="825" t="s">
        <v>592</v>
      </c>
      <c r="D655" s="839" t="s">
        <v>593</v>
      </c>
      <c r="E655" s="825" t="s">
        <v>2546</v>
      </c>
      <c r="F655" s="839" t="s">
        <v>2547</v>
      </c>
      <c r="G655" s="825" t="s">
        <v>3300</v>
      </c>
      <c r="H655" s="825" t="s">
        <v>3301</v>
      </c>
      <c r="I655" s="831">
        <v>1415.260009765625</v>
      </c>
      <c r="J655" s="831">
        <v>1</v>
      </c>
      <c r="K655" s="832">
        <v>1415.260009765625</v>
      </c>
    </row>
    <row r="656" spans="1:11" ht="14.45" customHeight="1" x14ac:dyDescent="0.2">
      <c r="A656" s="821" t="s">
        <v>569</v>
      </c>
      <c r="B656" s="822" t="s">
        <v>570</v>
      </c>
      <c r="C656" s="825" t="s">
        <v>592</v>
      </c>
      <c r="D656" s="839" t="s">
        <v>593</v>
      </c>
      <c r="E656" s="825" t="s">
        <v>2546</v>
      </c>
      <c r="F656" s="839" t="s">
        <v>2547</v>
      </c>
      <c r="G656" s="825" t="s">
        <v>3302</v>
      </c>
      <c r="H656" s="825" t="s">
        <v>3303</v>
      </c>
      <c r="I656" s="831">
        <v>1415.260009765625</v>
      </c>
      <c r="J656" s="831">
        <v>2</v>
      </c>
      <c r="K656" s="832">
        <v>2830.52001953125</v>
      </c>
    </row>
    <row r="657" spans="1:11" ht="14.45" customHeight="1" x14ac:dyDescent="0.2">
      <c r="A657" s="821" t="s">
        <v>569</v>
      </c>
      <c r="B657" s="822" t="s">
        <v>570</v>
      </c>
      <c r="C657" s="825" t="s">
        <v>592</v>
      </c>
      <c r="D657" s="839" t="s">
        <v>593</v>
      </c>
      <c r="E657" s="825" t="s">
        <v>2546</v>
      </c>
      <c r="F657" s="839" t="s">
        <v>2547</v>
      </c>
      <c r="G657" s="825" t="s">
        <v>3304</v>
      </c>
      <c r="H657" s="825" t="s">
        <v>3305</v>
      </c>
      <c r="I657" s="831">
        <v>1415.260009765625</v>
      </c>
      <c r="J657" s="831">
        <v>12</v>
      </c>
      <c r="K657" s="832">
        <v>16983.119873046875</v>
      </c>
    </row>
    <row r="658" spans="1:11" ht="14.45" customHeight="1" x14ac:dyDescent="0.2">
      <c r="A658" s="821" t="s">
        <v>569</v>
      </c>
      <c r="B658" s="822" t="s">
        <v>570</v>
      </c>
      <c r="C658" s="825" t="s">
        <v>592</v>
      </c>
      <c r="D658" s="839" t="s">
        <v>593</v>
      </c>
      <c r="E658" s="825" t="s">
        <v>2546</v>
      </c>
      <c r="F658" s="839" t="s">
        <v>2547</v>
      </c>
      <c r="G658" s="825" t="s">
        <v>3306</v>
      </c>
      <c r="H658" s="825" t="s">
        <v>3307</v>
      </c>
      <c r="I658" s="831">
        <v>1415.2633463541667</v>
      </c>
      <c r="J658" s="831">
        <v>8</v>
      </c>
      <c r="K658" s="832">
        <v>11322.1201171875</v>
      </c>
    </row>
    <row r="659" spans="1:11" ht="14.45" customHeight="1" x14ac:dyDescent="0.2">
      <c r="A659" s="821" t="s">
        <v>569</v>
      </c>
      <c r="B659" s="822" t="s">
        <v>570</v>
      </c>
      <c r="C659" s="825" t="s">
        <v>592</v>
      </c>
      <c r="D659" s="839" t="s">
        <v>593</v>
      </c>
      <c r="E659" s="825" t="s">
        <v>2546</v>
      </c>
      <c r="F659" s="839" t="s">
        <v>2547</v>
      </c>
      <c r="G659" s="825" t="s">
        <v>3308</v>
      </c>
      <c r="H659" s="825" t="s">
        <v>3309</v>
      </c>
      <c r="I659" s="831">
        <v>1520.530029296875</v>
      </c>
      <c r="J659" s="831">
        <v>4</v>
      </c>
      <c r="K659" s="832">
        <v>6082.1201171875</v>
      </c>
    </row>
    <row r="660" spans="1:11" ht="14.45" customHeight="1" x14ac:dyDescent="0.2">
      <c r="A660" s="821" t="s">
        <v>569</v>
      </c>
      <c r="B660" s="822" t="s">
        <v>570</v>
      </c>
      <c r="C660" s="825" t="s">
        <v>592</v>
      </c>
      <c r="D660" s="839" t="s">
        <v>593</v>
      </c>
      <c r="E660" s="825" t="s">
        <v>2546</v>
      </c>
      <c r="F660" s="839" t="s">
        <v>2547</v>
      </c>
      <c r="G660" s="825" t="s">
        <v>3310</v>
      </c>
      <c r="H660" s="825" t="s">
        <v>3311</v>
      </c>
      <c r="I660" s="831">
        <v>1520.530029296875</v>
      </c>
      <c r="J660" s="831">
        <v>3</v>
      </c>
      <c r="K660" s="832">
        <v>4561.590087890625</v>
      </c>
    </row>
    <row r="661" spans="1:11" ht="14.45" customHeight="1" x14ac:dyDescent="0.2">
      <c r="A661" s="821" t="s">
        <v>569</v>
      </c>
      <c r="B661" s="822" t="s">
        <v>570</v>
      </c>
      <c r="C661" s="825" t="s">
        <v>592</v>
      </c>
      <c r="D661" s="839" t="s">
        <v>593</v>
      </c>
      <c r="E661" s="825" t="s">
        <v>2546</v>
      </c>
      <c r="F661" s="839" t="s">
        <v>2547</v>
      </c>
      <c r="G661" s="825" t="s">
        <v>3312</v>
      </c>
      <c r="H661" s="825" t="s">
        <v>3313</v>
      </c>
      <c r="I661" s="831">
        <v>880.1500244140625</v>
      </c>
      <c r="J661" s="831">
        <v>1</v>
      </c>
      <c r="K661" s="832">
        <v>880.1500244140625</v>
      </c>
    </row>
    <row r="662" spans="1:11" ht="14.45" customHeight="1" x14ac:dyDescent="0.2">
      <c r="A662" s="821" t="s">
        <v>569</v>
      </c>
      <c r="B662" s="822" t="s">
        <v>570</v>
      </c>
      <c r="C662" s="825" t="s">
        <v>592</v>
      </c>
      <c r="D662" s="839" t="s">
        <v>593</v>
      </c>
      <c r="E662" s="825" t="s">
        <v>2546</v>
      </c>
      <c r="F662" s="839" t="s">
        <v>2547</v>
      </c>
      <c r="G662" s="825" t="s">
        <v>3314</v>
      </c>
      <c r="H662" s="825" t="s">
        <v>3315</v>
      </c>
      <c r="I662" s="831">
        <v>880.15997314453125</v>
      </c>
      <c r="J662" s="831">
        <v>2</v>
      </c>
      <c r="K662" s="832">
        <v>1760.31005859375</v>
      </c>
    </row>
    <row r="663" spans="1:11" ht="14.45" customHeight="1" x14ac:dyDescent="0.2">
      <c r="A663" s="821" t="s">
        <v>569</v>
      </c>
      <c r="B663" s="822" t="s">
        <v>570</v>
      </c>
      <c r="C663" s="825" t="s">
        <v>592</v>
      </c>
      <c r="D663" s="839" t="s">
        <v>593</v>
      </c>
      <c r="E663" s="825" t="s">
        <v>2546</v>
      </c>
      <c r="F663" s="839" t="s">
        <v>2547</v>
      </c>
      <c r="G663" s="825" t="s">
        <v>3316</v>
      </c>
      <c r="H663" s="825" t="s">
        <v>3317</v>
      </c>
      <c r="I663" s="831">
        <v>880.1500244140625</v>
      </c>
      <c r="J663" s="831">
        <v>1</v>
      </c>
      <c r="K663" s="832">
        <v>880.1500244140625</v>
      </c>
    </row>
    <row r="664" spans="1:11" ht="14.45" customHeight="1" x14ac:dyDescent="0.2">
      <c r="A664" s="821" t="s">
        <v>569</v>
      </c>
      <c r="B664" s="822" t="s">
        <v>570</v>
      </c>
      <c r="C664" s="825" t="s">
        <v>592</v>
      </c>
      <c r="D664" s="839" t="s">
        <v>593</v>
      </c>
      <c r="E664" s="825" t="s">
        <v>2546</v>
      </c>
      <c r="F664" s="839" t="s">
        <v>2547</v>
      </c>
      <c r="G664" s="825" t="s">
        <v>3318</v>
      </c>
      <c r="H664" s="825" t="s">
        <v>3319</v>
      </c>
      <c r="I664" s="831">
        <v>880.1500244140625</v>
      </c>
      <c r="J664" s="831">
        <v>1</v>
      </c>
      <c r="K664" s="832">
        <v>880.1500244140625</v>
      </c>
    </row>
    <row r="665" spans="1:11" ht="14.45" customHeight="1" x14ac:dyDescent="0.2">
      <c r="A665" s="821" t="s">
        <v>569</v>
      </c>
      <c r="B665" s="822" t="s">
        <v>570</v>
      </c>
      <c r="C665" s="825" t="s">
        <v>592</v>
      </c>
      <c r="D665" s="839" t="s">
        <v>593</v>
      </c>
      <c r="E665" s="825" t="s">
        <v>2546</v>
      </c>
      <c r="F665" s="839" t="s">
        <v>2547</v>
      </c>
      <c r="G665" s="825" t="s">
        <v>3320</v>
      </c>
      <c r="H665" s="825" t="s">
        <v>3321</v>
      </c>
      <c r="I665" s="831">
        <v>880.1500244140625</v>
      </c>
      <c r="J665" s="831">
        <v>1</v>
      </c>
      <c r="K665" s="832">
        <v>880.1500244140625</v>
      </c>
    </row>
    <row r="666" spans="1:11" ht="14.45" customHeight="1" x14ac:dyDescent="0.2">
      <c r="A666" s="821" t="s">
        <v>569</v>
      </c>
      <c r="B666" s="822" t="s">
        <v>570</v>
      </c>
      <c r="C666" s="825" t="s">
        <v>592</v>
      </c>
      <c r="D666" s="839" t="s">
        <v>593</v>
      </c>
      <c r="E666" s="825" t="s">
        <v>2546</v>
      </c>
      <c r="F666" s="839" t="s">
        <v>2547</v>
      </c>
      <c r="G666" s="825" t="s">
        <v>3322</v>
      </c>
      <c r="H666" s="825" t="s">
        <v>3323</v>
      </c>
      <c r="I666" s="831">
        <v>800.4000244140625</v>
      </c>
      <c r="J666" s="831">
        <v>1</v>
      </c>
      <c r="K666" s="832">
        <v>800.4000244140625</v>
      </c>
    </row>
    <row r="667" spans="1:11" ht="14.45" customHeight="1" x14ac:dyDescent="0.2">
      <c r="A667" s="821" t="s">
        <v>569</v>
      </c>
      <c r="B667" s="822" t="s">
        <v>570</v>
      </c>
      <c r="C667" s="825" t="s">
        <v>592</v>
      </c>
      <c r="D667" s="839" t="s">
        <v>593</v>
      </c>
      <c r="E667" s="825" t="s">
        <v>2546</v>
      </c>
      <c r="F667" s="839" t="s">
        <v>2547</v>
      </c>
      <c r="G667" s="825" t="s">
        <v>3324</v>
      </c>
      <c r="H667" s="825" t="s">
        <v>3325</v>
      </c>
      <c r="I667" s="831">
        <v>1066.3228410993304</v>
      </c>
      <c r="J667" s="831">
        <v>11</v>
      </c>
      <c r="K667" s="832">
        <v>11729.5498046875</v>
      </c>
    </row>
    <row r="668" spans="1:11" ht="14.45" customHeight="1" x14ac:dyDescent="0.2">
      <c r="A668" s="821" t="s">
        <v>569</v>
      </c>
      <c r="B668" s="822" t="s">
        <v>570</v>
      </c>
      <c r="C668" s="825" t="s">
        <v>592</v>
      </c>
      <c r="D668" s="839" t="s">
        <v>593</v>
      </c>
      <c r="E668" s="825" t="s">
        <v>2546</v>
      </c>
      <c r="F668" s="839" t="s">
        <v>2547</v>
      </c>
      <c r="G668" s="825" t="s">
        <v>3326</v>
      </c>
      <c r="H668" s="825" t="s">
        <v>3327</v>
      </c>
      <c r="I668" s="831">
        <v>1066.3299560546875</v>
      </c>
      <c r="J668" s="831">
        <v>8</v>
      </c>
      <c r="K668" s="832">
        <v>8530.6397705078125</v>
      </c>
    </row>
    <row r="669" spans="1:11" ht="14.45" customHeight="1" x14ac:dyDescent="0.2">
      <c r="A669" s="821" t="s">
        <v>569</v>
      </c>
      <c r="B669" s="822" t="s">
        <v>570</v>
      </c>
      <c r="C669" s="825" t="s">
        <v>592</v>
      </c>
      <c r="D669" s="839" t="s">
        <v>593</v>
      </c>
      <c r="E669" s="825" t="s">
        <v>2546</v>
      </c>
      <c r="F669" s="839" t="s">
        <v>2547</v>
      </c>
      <c r="G669" s="825" t="s">
        <v>3328</v>
      </c>
      <c r="H669" s="825" t="s">
        <v>3329</v>
      </c>
      <c r="I669" s="831">
        <v>1066.3222113715278</v>
      </c>
      <c r="J669" s="831">
        <v>13</v>
      </c>
      <c r="K669" s="832">
        <v>13862.179809570313</v>
      </c>
    </row>
    <row r="670" spans="1:11" ht="14.45" customHeight="1" x14ac:dyDescent="0.2">
      <c r="A670" s="821" t="s">
        <v>569</v>
      </c>
      <c r="B670" s="822" t="s">
        <v>570</v>
      </c>
      <c r="C670" s="825" t="s">
        <v>592</v>
      </c>
      <c r="D670" s="839" t="s">
        <v>593</v>
      </c>
      <c r="E670" s="825" t="s">
        <v>2546</v>
      </c>
      <c r="F670" s="839" t="s">
        <v>2547</v>
      </c>
      <c r="G670" s="825" t="s">
        <v>3330</v>
      </c>
      <c r="H670" s="825" t="s">
        <v>3331</v>
      </c>
      <c r="I670" s="831">
        <v>1066.3289550781251</v>
      </c>
      <c r="J670" s="831">
        <v>14</v>
      </c>
      <c r="K670" s="832">
        <v>14928.579467773438</v>
      </c>
    </row>
    <row r="671" spans="1:11" ht="14.45" customHeight="1" x14ac:dyDescent="0.2">
      <c r="A671" s="821" t="s">
        <v>569</v>
      </c>
      <c r="B671" s="822" t="s">
        <v>570</v>
      </c>
      <c r="C671" s="825" t="s">
        <v>592</v>
      </c>
      <c r="D671" s="839" t="s">
        <v>593</v>
      </c>
      <c r="E671" s="825" t="s">
        <v>2546</v>
      </c>
      <c r="F671" s="839" t="s">
        <v>2547</v>
      </c>
      <c r="G671" s="825" t="s">
        <v>3332</v>
      </c>
      <c r="H671" s="825" t="s">
        <v>3333</v>
      </c>
      <c r="I671" s="831">
        <v>884.04998779296875</v>
      </c>
      <c r="J671" s="831">
        <v>1</v>
      </c>
      <c r="K671" s="832">
        <v>884.04998779296875</v>
      </c>
    </row>
    <row r="672" spans="1:11" ht="14.45" customHeight="1" x14ac:dyDescent="0.2">
      <c r="A672" s="821" t="s">
        <v>569</v>
      </c>
      <c r="B672" s="822" t="s">
        <v>570</v>
      </c>
      <c r="C672" s="825" t="s">
        <v>592</v>
      </c>
      <c r="D672" s="839" t="s">
        <v>593</v>
      </c>
      <c r="E672" s="825" t="s">
        <v>2546</v>
      </c>
      <c r="F672" s="839" t="s">
        <v>2547</v>
      </c>
      <c r="G672" s="825" t="s">
        <v>3334</v>
      </c>
      <c r="H672" s="825" t="s">
        <v>3335</v>
      </c>
      <c r="I672" s="831">
        <v>884.03997802734375</v>
      </c>
      <c r="J672" s="831">
        <v>4</v>
      </c>
      <c r="K672" s="832">
        <v>3536.159912109375</v>
      </c>
    </row>
    <row r="673" spans="1:11" ht="14.45" customHeight="1" x14ac:dyDescent="0.2">
      <c r="A673" s="821" t="s">
        <v>569</v>
      </c>
      <c r="B673" s="822" t="s">
        <v>570</v>
      </c>
      <c r="C673" s="825" t="s">
        <v>592</v>
      </c>
      <c r="D673" s="839" t="s">
        <v>593</v>
      </c>
      <c r="E673" s="825" t="s">
        <v>2546</v>
      </c>
      <c r="F673" s="839" t="s">
        <v>2547</v>
      </c>
      <c r="G673" s="825" t="s">
        <v>3336</v>
      </c>
      <c r="H673" s="825" t="s">
        <v>3337</v>
      </c>
      <c r="I673" s="831">
        <v>884.04998779296875</v>
      </c>
      <c r="J673" s="831">
        <v>5</v>
      </c>
      <c r="K673" s="832">
        <v>4420.2499389648438</v>
      </c>
    </row>
    <row r="674" spans="1:11" ht="14.45" customHeight="1" x14ac:dyDescent="0.2">
      <c r="A674" s="821" t="s">
        <v>569</v>
      </c>
      <c r="B674" s="822" t="s">
        <v>570</v>
      </c>
      <c r="C674" s="825" t="s">
        <v>592</v>
      </c>
      <c r="D674" s="839" t="s">
        <v>593</v>
      </c>
      <c r="E674" s="825" t="s">
        <v>2546</v>
      </c>
      <c r="F674" s="839" t="s">
        <v>2547</v>
      </c>
      <c r="G674" s="825" t="s">
        <v>3338</v>
      </c>
      <c r="H674" s="825" t="s">
        <v>3339</v>
      </c>
      <c r="I674" s="831">
        <v>884.04998779296875</v>
      </c>
      <c r="J674" s="831">
        <v>3</v>
      </c>
      <c r="K674" s="832">
        <v>2652.1499633789063</v>
      </c>
    </row>
    <row r="675" spans="1:11" ht="14.45" customHeight="1" x14ac:dyDescent="0.2">
      <c r="A675" s="821" t="s">
        <v>569</v>
      </c>
      <c r="B675" s="822" t="s">
        <v>570</v>
      </c>
      <c r="C675" s="825" t="s">
        <v>592</v>
      </c>
      <c r="D675" s="839" t="s">
        <v>593</v>
      </c>
      <c r="E675" s="825" t="s">
        <v>2546</v>
      </c>
      <c r="F675" s="839" t="s">
        <v>2547</v>
      </c>
      <c r="G675" s="825" t="s">
        <v>3340</v>
      </c>
      <c r="H675" s="825" t="s">
        <v>3341</v>
      </c>
      <c r="I675" s="831">
        <v>884.04998779296875</v>
      </c>
      <c r="J675" s="831">
        <v>2</v>
      </c>
      <c r="K675" s="832">
        <v>1768.0999755859375</v>
      </c>
    </row>
    <row r="676" spans="1:11" ht="14.45" customHeight="1" x14ac:dyDescent="0.2">
      <c r="A676" s="821" t="s">
        <v>569</v>
      </c>
      <c r="B676" s="822" t="s">
        <v>570</v>
      </c>
      <c r="C676" s="825" t="s">
        <v>592</v>
      </c>
      <c r="D676" s="839" t="s">
        <v>593</v>
      </c>
      <c r="E676" s="825" t="s">
        <v>2546</v>
      </c>
      <c r="F676" s="839" t="s">
        <v>2547</v>
      </c>
      <c r="G676" s="825" t="s">
        <v>3342</v>
      </c>
      <c r="H676" s="825" t="s">
        <v>3343</v>
      </c>
      <c r="I676" s="831">
        <v>884.04831949869788</v>
      </c>
      <c r="J676" s="831">
        <v>9</v>
      </c>
      <c r="K676" s="832">
        <v>7956.4198608398438</v>
      </c>
    </row>
    <row r="677" spans="1:11" ht="14.45" customHeight="1" x14ac:dyDescent="0.2">
      <c r="A677" s="821" t="s">
        <v>569</v>
      </c>
      <c r="B677" s="822" t="s">
        <v>570</v>
      </c>
      <c r="C677" s="825" t="s">
        <v>592</v>
      </c>
      <c r="D677" s="839" t="s">
        <v>593</v>
      </c>
      <c r="E677" s="825" t="s">
        <v>2546</v>
      </c>
      <c r="F677" s="839" t="s">
        <v>2547</v>
      </c>
      <c r="G677" s="825" t="s">
        <v>3344</v>
      </c>
      <c r="H677" s="825" t="s">
        <v>3345</v>
      </c>
      <c r="I677" s="831">
        <v>939.6199951171875</v>
      </c>
      <c r="J677" s="831">
        <v>1</v>
      </c>
      <c r="K677" s="832">
        <v>939.6199951171875</v>
      </c>
    </row>
    <row r="678" spans="1:11" ht="14.45" customHeight="1" x14ac:dyDescent="0.2">
      <c r="A678" s="821" t="s">
        <v>569</v>
      </c>
      <c r="B678" s="822" t="s">
        <v>570</v>
      </c>
      <c r="C678" s="825" t="s">
        <v>592</v>
      </c>
      <c r="D678" s="839" t="s">
        <v>593</v>
      </c>
      <c r="E678" s="825" t="s">
        <v>2546</v>
      </c>
      <c r="F678" s="839" t="s">
        <v>2547</v>
      </c>
      <c r="G678" s="825" t="s">
        <v>3346</v>
      </c>
      <c r="H678" s="825" t="s">
        <v>3347</v>
      </c>
      <c r="I678" s="831">
        <v>939.6199951171875</v>
      </c>
      <c r="J678" s="831">
        <v>9</v>
      </c>
      <c r="K678" s="832">
        <v>8456.580078125</v>
      </c>
    </row>
    <row r="679" spans="1:11" ht="14.45" customHeight="1" x14ac:dyDescent="0.2">
      <c r="A679" s="821" t="s">
        <v>569</v>
      </c>
      <c r="B679" s="822" t="s">
        <v>570</v>
      </c>
      <c r="C679" s="825" t="s">
        <v>592</v>
      </c>
      <c r="D679" s="839" t="s">
        <v>593</v>
      </c>
      <c r="E679" s="825" t="s">
        <v>2546</v>
      </c>
      <c r="F679" s="839" t="s">
        <v>2547</v>
      </c>
      <c r="G679" s="825" t="s">
        <v>3348</v>
      </c>
      <c r="H679" s="825" t="s">
        <v>3349</v>
      </c>
      <c r="I679" s="831">
        <v>939.6199951171875</v>
      </c>
      <c r="J679" s="831">
        <v>9</v>
      </c>
      <c r="K679" s="832">
        <v>8456.5799560546875</v>
      </c>
    </row>
    <row r="680" spans="1:11" ht="14.45" customHeight="1" x14ac:dyDescent="0.2">
      <c r="A680" s="821" t="s">
        <v>569</v>
      </c>
      <c r="B680" s="822" t="s">
        <v>570</v>
      </c>
      <c r="C680" s="825" t="s">
        <v>592</v>
      </c>
      <c r="D680" s="839" t="s">
        <v>593</v>
      </c>
      <c r="E680" s="825" t="s">
        <v>2546</v>
      </c>
      <c r="F680" s="839" t="s">
        <v>2547</v>
      </c>
      <c r="G680" s="825" t="s">
        <v>3350</v>
      </c>
      <c r="H680" s="825" t="s">
        <v>3351</v>
      </c>
      <c r="I680" s="831">
        <v>939.6199951171875</v>
      </c>
      <c r="J680" s="831">
        <v>22</v>
      </c>
      <c r="K680" s="832">
        <v>20671.660034179688</v>
      </c>
    </row>
    <row r="681" spans="1:11" ht="14.45" customHeight="1" x14ac:dyDescent="0.2">
      <c r="A681" s="821" t="s">
        <v>569</v>
      </c>
      <c r="B681" s="822" t="s">
        <v>570</v>
      </c>
      <c r="C681" s="825" t="s">
        <v>592</v>
      </c>
      <c r="D681" s="839" t="s">
        <v>593</v>
      </c>
      <c r="E681" s="825" t="s">
        <v>2546</v>
      </c>
      <c r="F681" s="839" t="s">
        <v>2547</v>
      </c>
      <c r="G681" s="825" t="s">
        <v>3352</v>
      </c>
      <c r="H681" s="825" t="s">
        <v>3353</v>
      </c>
      <c r="I681" s="831">
        <v>1008.8099975585938</v>
      </c>
      <c r="J681" s="831">
        <v>6</v>
      </c>
      <c r="K681" s="832">
        <v>6052.8699340820313</v>
      </c>
    </row>
    <row r="682" spans="1:11" ht="14.45" customHeight="1" x14ac:dyDescent="0.2">
      <c r="A682" s="821" t="s">
        <v>569</v>
      </c>
      <c r="B682" s="822" t="s">
        <v>570</v>
      </c>
      <c r="C682" s="825" t="s">
        <v>592</v>
      </c>
      <c r="D682" s="839" t="s">
        <v>593</v>
      </c>
      <c r="E682" s="825" t="s">
        <v>2546</v>
      </c>
      <c r="F682" s="839" t="s">
        <v>2547</v>
      </c>
      <c r="G682" s="825" t="s">
        <v>3354</v>
      </c>
      <c r="H682" s="825" t="s">
        <v>3355</v>
      </c>
      <c r="I682" s="831">
        <v>1008.8140014648437</v>
      </c>
      <c r="J682" s="831">
        <v>13</v>
      </c>
      <c r="K682" s="832">
        <v>13114.580139160156</v>
      </c>
    </row>
    <row r="683" spans="1:11" ht="14.45" customHeight="1" x14ac:dyDescent="0.2">
      <c r="A683" s="821" t="s">
        <v>569</v>
      </c>
      <c r="B683" s="822" t="s">
        <v>570</v>
      </c>
      <c r="C683" s="825" t="s">
        <v>592</v>
      </c>
      <c r="D683" s="839" t="s">
        <v>593</v>
      </c>
      <c r="E683" s="825" t="s">
        <v>2546</v>
      </c>
      <c r="F683" s="839" t="s">
        <v>2547</v>
      </c>
      <c r="G683" s="825" t="s">
        <v>3356</v>
      </c>
      <c r="H683" s="825" t="s">
        <v>3357</v>
      </c>
      <c r="I683" s="831">
        <v>1008.8150024414063</v>
      </c>
      <c r="J683" s="831">
        <v>4</v>
      </c>
      <c r="K683" s="832">
        <v>4035.2699584960938</v>
      </c>
    </row>
    <row r="684" spans="1:11" ht="14.45" customHeight="1" x14ac:dyDescent="0.2">
      <c r="A684" s="821" t="s">
        <v>569</v>
      </c>
      <c r="B684" s="822" t="s">
        <v>570</v>
      </c>
      <c r="C684" s="825" t="s">
        <v>592</v>
      </c>
      <c r="D684" s="839" t="s">
        <v>593</v>
      </c>
      <c r="E684" s="825" t="s">
        <v>2546</v>
      </c>
      <c r="F684" s="839" t="s">
        <v>2547</v>
      </c>
      <c r="G684" s="825" t="s">
        <v>3358</v>
      </c>
      <c r="H684" s="825" t="s">
        <v>3359</v>
      </c>
      <c r="I684" s="831">
        <v>1008.8188883463541</v>
      </c>
      <c r="J684" s="831">
        <v>14</v>
      </c>
      <c r="K684" s="832">
        <v>14123.419860839844</v>
      </c>
    </row>
    <row r="685" spans="1:11" ht="14.45" customHeight="1" x14ac:dyDescent="0.2">
      <c r="A685" s="821" t="s">
        <v>569</v>
      </c>
      <c r="B685" s="822" t="s">
        <v>570</v>
      </c>
      <c r="C685" s="825" t="s">
        <v>592</v>
      </c>
      <c r="D685" s="839" t="s">
        <v>593</v>
      </c>
      <c r="E685" s="825" t="s">
        <v>2546</v>
      </c>
      <c r="F685" s="839" t="s">
        <v>2547</v>
      </c>
      <c r="G685" s="825" t="s">
        <v>3360</v>
      </c>
      <c r="H685" s="825" t="s">
        <v>3361</v>
      </c>
      <c r="I685" s="831">
        <v>1176.4649658203125</v>
      </c>
      <c r="J685" s="831">
        <v>3</v>
      </c>
      <c r="K685" s="832">
        <v>3529.389892578125</v>
      </c>
    </row>
    <row r="686" spans="1:11" ht="14.45" customHeight="1" x14ac:dyDescent="0.2">
      <c r="A686" s="821" t="s">
        <v>569</v>
      </c>
      <c r="B686" s="822" t="s">
        <v>570</v>
      </c>
      <c r="C686" s="825" t="s">
        <v>592</v>
      </c>
      <c r="D686" s="839" t="s">
        <v>593</v>
      </c>
      <c r="E686" s="825" t="s">
        <v>2546</v>
      </c>
      <c r="F686" s="839" t="s">
        <v>2547</v>
      </c>
      <c r="G686" s="825" t="s">
        <v>3362</v>
      </c>
      <c r="H686" s="825" t="s">
        <v>3363</v>
      </c>
      <c r="I686" s="831">
        <v>1176.4599609375</v>
      </c>
      <c r="J686" s="831">
        <v>1</v>
      </c>
      <c r="K686" s="832">
        <v>1176.4599609375</v>
      </c>
    </row>
    <row r="687" spans="1:11" ht="14.45" customHeight="1" x14ac:dyDescent="0.2">
      <c r="A687" s="821" t="s">
        <v>569</v>
      </c>
      <c r="B687" s="822" t="s">
        <v>570</v>
      </c>
      <c r="C687" s="825" t="s">
        <v>592</v>
      </c>
      <c r="D687" s="839" t="s">
        <v>593</v>
      </c>
      <c r="E687" s="825" t="s">
        <v>2546</v>
      </c>
      <c r="F687" s="839" t="s">
        <v>2547</v>
      </c>
      <c r="G687" s="825" t="s">
        <v>3364</v>
      </c>
      <c r="H687" s="825" t="s">
        <v>3365</v>
      </c>
      <c r="I687" s="831">
        <v>1176.4599609375</v>
      </c>
      <c r="J687" s="831">
        <v>2</v>
      </c>
      <c r="K687" s="832">
        <v>2352.919921875</v>
      </c>
    </row>
    <row r="688" spans="1:11" ht="14.45" customHeight="1" x14ac:dyDescent="0.2">
      <c r="A688" s="821" t="s">
        <v>569</v>
      </c>
      <c r="B688" s="822" t="s">
        <v>570</v>
      </c>
      <c r="C688" s="825" t="s">
        <v>592</v>
      </c>
      <c r="D688" s="839" t="s">
        <v>593</v>
      </c>
      <c r="E688" s="825" t="s">
        <v>2546</v>
      </c>
      <c r="F688" s="839" t="s">
        <v>2547</v>
      </c>
      <c r="G688" s="825" t="s">
        <v>3366</v>
      </c>
      <c r="H688" s="825" t="s">
        <v>3367</v>
      </c>
      <c r="I688" s="831">
        <v>506</v>
      </c>
      <c r="J688" s="831">
        <v>11</v>
      </c>
      <c r="K688" s="832">
        <v>5566</v>
      </c>
    </row>
    <row r="689" spans="1:11" ht="14.45" customHeight="1" x14ac:dyDescent="0.2">
      <c r="A689" s="821" t="s">
        <v>569</v>
      </c>
      <c r="B689" s="822" t="s">
        <v>570</v>
      </c>
      <c r="C689" s="825" t="s">
        <v>592</v>
      </c>
      <c r="D689" s="839" t="s">
        <v>593</v>
      </c>
      <c r="E689" s="825" t="s">
        <v>2546</v>
      </c>
      <c r="F689" s="839" t="s">
        <v>2547</v>
      </c>
      <c r="G689" s="825" t="s">
        <v>3368</v>
      </c>
      <c r="H689" s="825" t="s">
        <v>3369</v>
      </c>
      <c r="I689" s="831">
        <v>1135.050048828125</v>
      </c>
      <c r="J689" s="831">
        <v>3</v>
      </c>
      <c r="K689" s="832">
        <v>3405.150146484375</v>
      </c>
    </row>
    <row r="690" spans="1:11" ht="14.45" customHeight="1" x14ac:dyDescent="0.2">
      <c r="A690" s="821" t="s">
        <v>569</v>
      </c>
      <c r="B690" s="822" t="s">
        <v>570</v>
      </c>
      <c r="C690" s="825" t="s">
        <v>592</v>
      </c>
      <c r="D690" s="839" t="s">
        <v>593</v>
      </c>
      <c r="E690" s="825" t="s">
        <v>2546</v>
      </c>
      <c r="F690" s="839" t="s">
        <v>2547</v>
      </c>
      <c r="G690" s="825" t="s">
        <v>3370</v>
      </c>
      <c r="H690" s="825" t="s">
        <v>3371</v>
      </c>
      <c r="I690" s="831">
        <v>1135.050048828125</v>
      </c>
      <c r="J690" s="831">
        <v>6</v>
      </c>
      <c r="K690" s="832">
        <v>6810.30029296875</v>
      </c>
    </row>
    <row r="691" spans="1:11" ht="14.45" customHeight="1" x14ac:dyDescent="0.2">
      <c r="A691" s="821" t="s">
        <v>569</v>
      </c>
      <c r="B691" s="822" t="s">
        <v>570</v>
      </c>
      <c r="C691" s="825" t="s">
        <v>592</v>
      </c>
      <c r="D691" s="839" t="s">
        <v>593</v>
      </c>
      <c r="E691" s="825" t="s">
        <v>2546</v>
      </c>
      <c r="F691" s="839" t="s">
        <v>2547</v>
      </c>
      <c r="G691" s="825" t="s">
        <v>3372</v>
      </c>
      <c r="H691" s="825" t="s">
        <v>3373</v>
      </c>
      <c r="I691" s="831">
        <v>1135.050048828125</v>
      </c>
      <c r="J691" s="831">
        <v>2</v>
      </c>
      <c r="K691" s="832">
        <v>2270.10009765625</v>
      </c>
    </row>
    <row r="692" spans="1:11" ht="14.45" customHeight="1" x14ac:dyDescent="0.2">
      <c r="A692" s="821" t="s">
        <v>569</v>
      </c>
      <c r="B692" s="822" t="s">
        <v>570</v>
      </c>
      <c r="C692" s="825" t="s">
        <v>592</v>
      </c>
      <c r="D692" s="839" t="s">
        <v>593</v>
      </c>
      <c r="E692" s="825" t="s">
        <v>2546</v>
      </c>
      <c r="F692" s="839" t="s">
        <v>2547</v>
      </c>
      <c r="G692" s="825" t="s">
        <v>3374</v>
      </c>
      <c r="H692" s="825" t="s">
        <v>3375</v>
      </c>
      <c r="I692" s="831">
        <v>1169.550048828125</v>
      </c>
      <c r="J692" s="831">
        <v>6</v>
      </c>
      <c r="K692" s="832">
        <v>7017.30029296875</v>
      </c>
    </row>
    <row r="693" spans="1:11" ht="14.45" customHeight="1" x14ac:dyDescent="0.2">
      <c r="A693" s="821" t="s">
        <v>569</v>
      </c>
      <c r="B693" s="822" t="s">
        <v>570</v>
      </c>
      <c r="C693" s="825" t="s">
        <v>592</v>
      </c>
      <c r="D693" s="839" t="s">
        <v>593</v>
      </c>
      <c r="E693" s="825" t="s">
        <v>2546</v>
      </c>
      <c r="F693" s="839" t="s">
        <v>2547</v>
      </c>
      <c r="G693" s="825" t="s">
        <v>3376</v>
      </c>
      <c r="H693" s="825" t="s">
        <v>3377</v>
      </c>
      <c r="I693" s="831">
        <v>1169.550048828125</v>
      </c>
      <c r="J693" s="831">
        <v>12</v>
      </c>
      <c r="K693" s="832">
        <v>14034.600341796875</v>
      </c>
    </row>
    <row r="694" spans="1:11" ht="14.45" customHeight="1" x14ac:dyDescent="0.2">
      <c r="A694" s="821" t="s">
        <v>569</v>
      </c>
      <c r="B694" s="822" t="s">
        <v>570</v>
      </c>
      <c r="C694" s="825" t="s">
        <v>592</v>
      </c>
      <c r="D694" s="839" t="s">
        <v>593</v>
      </c>
      <c r="E694" s="825" t="s">
        <v>2546</v>
      </c>
      <c r="F694" s="839" t="s">
        <v>2547</v>
      </c>
      <c r="G694" s="825" t="s">
        <v>3378</v>
      </c>
      <c r="H694" s="825" t="s">
        <v>3379</v>
      </c>
      <c r="I694" s="831">
        <v>1169.550048828125</v>
      </c>
      <c r="J694" s="831">
        <v>6</v>
      </c>
      <c r="K694" s="832">
        <v>7017.300048828125</v>
      </c>
    </row>
    <row r="695" spans="1:11" ht="14.45" customHeight="1" x14ac:dyDescent="0.2">
      <c r="A695" s="821" t="s">
        <v>569</v>
      </c>
      <c r="B695" s="822" t="s">
        <v>570</v>
      </c>
      <c r="C695" s="825" t="s">
        <v>592</v>
      </c>
      <c r="D695" s="839" t="s">
        <v>593</v>
      </c>
      <c r="E695" s="825" t="s">
        <v>2546</v>
      </c>
      <c r="F695" s="839" t="s">
        <v>2547</v>
      </c>
      <c r="G695" s="825" t="s">
        <v>3380</v>
      </c>
      <c r="H695" s="825" t="s">
        <v>3381</v>
      </c>
      <c r="I695" s="831">
        <v>1199.449951171875</v>
      </c>
      <c r="J695" s="831">
        <v>6</v>
      </c>
      <c r="K695" s="832">
        <v>7196.69970703125</v>
      </c>
    </row>
    <row r="696" spans="1:11" ht="14.45" customHeight="1" x14ac:dyDescent="0.2">
      <c r="A696" s="821" t="s">
        <v>569</v>
      </c>
      <c r="B696" s="822" t="s">
        <v>570</v>
      </c>
      <c r="C696" s="825" t="s">
        <v>592</v>
      </c>
      <c r="D696" s="839" t="s">
        <v>593</v>
      </c>
      <c r="E696" s="825" t="s">
        <v>2546</v>
      </c>
      <c r="F696" s="839" t="s">
        <v>2547</v>
      </c>
      <c r="G696" s="825" t="s">
        <v>3382</v>
      </c>
      <c r="H696" s="825" t="s">
        <v>3383</v>
      </c>
      <c r="I696" s="831">
        <v>527.8499755859375</v>
      </c>
      <c r="J696" s="831">
        <v>1</v>
      </c>
      <c r="K696" s="832">
        <v>527.8499755859375</v>
      </c>
    </row>
    <row r="697" spans="1:11" ht="14.45" customHeight="1" x14ac:dyDescent="0.2">
      <c r="A697" s="821" t="s">
        <v>569</v>
      </c>
      <c r="B697" s="822" t="s">
        <v>570</v>
      </c>
      <c r="C697" s="825" t="s">
        <v>592</v>
      </c>
      <c r="D697" s="839" t="s">
        <v>593</v>
      </c>
      <c r="E697" s="825" t="s">
        <v>2546</v>
      </c>
      <c r="F697" s="839" t="s">
        <v>2547</v>
      </c>
      <c r="G697" s="825" t="s">
        <v>3384</v>
      </c>
      <c r="H697" s="825" t="s">
        <v>3385</v>
      </c>
      <c r="I697" s="831">
        <v>604.010009765625</v>
      </c>
      <c r="J697" s="831">
        <v>4</v>
      </c>
      <c r="K697" s="832">
        <v>2416.02001953125</v>
      </c>
    </row>
    <row r="698" spans="1:11" ht="14.45" customHeight="1" x14ac:dyDescent="0.2">
      <c r="A698" s="821" t="s">
        <v>569</v>
      </c>
      <c r="B698" s="822" t="s">
        <v>570</v>
      </c>
      <c r="C698" s="825" t="s">
        <v>592</v>
      </c>
      <c r="D698" s="839" t="s">
        <v>593</v>
      </c>
      <c r="E698" s="825" t="s">
        <v>2546</v>
      </c>
      <c r="F698" s="839" t="s">
        <v>2547</v>
      </c>
      <c r="G698" s="825" t="s">
        <v>3386</v>
      </c>
      <c r="H698" s="825" t="s">
        <v>3387</v>
      </c>
      <c r="I698" s="831">
        <v>604</v>
      </c>
      <c r="J698" s="831">
        <v>4</v>
      </c>
      <c r="K698" s="832">
        <v>2416</v>
      </c>
    </row>
    <row r="699" spans="1:11" ht="14.45" customHeight="1" x14ac:dyDescent="0.2">
      <c r="A699" s="821" t="s">
        <v>569</v>
      </c>
      <c r="B699" s="822" t="s">
        <v>570</v>
      </c>
      <c r="C699" s="825" t="s">
        <v>592</v>
      </c>
      <c r="D699" s="839" t="s">
        <v>593</v>
      </c>
      <c r="E699" s="825" t="s">
        <v>2546</v>
      </c>
      <c r="F699" s="839" t="s">
        <v>2547</v>
      </c>
      <c r="G699" s="825" t="s">
        <v>3388</v>
      </c>
      <c r="H699" s="825" t="s">
        <v>3389</v>
      </c>
      <c r="I699" s="831">
        <v>604.0050048828125</v>
      </c>
      <c r="J699" s="831">
        <v>5</v>
      </c>
      <c r="K699" s="832">
        <v>3020.02001953125</v>
      </c>
    </row>
    <row r="700" spans="1:11" ht="14.45" customHeight="1" x14ac:dyDescent="0.2">
      <c r="A700" s="821" t="s">
        <v>569</v>
      </c>
      <c r="B700" s="822" t="s">
        <v>570</v>
      </c>
      <c r="C700" s="825" t="s">
        <v>592</v>
      </c>
      <c r="D700" s="839" t="s">
        <v>593</v>
      </c>
      <c r="E700" s="825" t="s">
        <v>2546</v>
      </c>
      <c r="F700" s="839" t="s">
        <v>2547</v>
      </c>
      <c r="G700" s="825" t="s">
        <v>3390</v>
      </c>
      <c r="H700" s="825" t="s">
        <v>3391</v>
      </c>
      <c r="I700" s="831">
        <v>723.3499755859375</v>
      </c>
      <c r="J700" s="831">
        <v>2</v>
      </c>
      <c r="K700" s="832">
        <v>1446.699951171875</v>
      </c>
    </row>
    <row r="701" spans="1:11" ht="14.45" customHeight="1" x14ac:dyDescent="0.2">
      <c r="A701" s="821" t="s">
        <v>569</v>
      </c>
      <c r="B701" s="822" t="s">
        <v>570</v>
      </c>
      <c r="C701" s="825" t="s">
        <v>592</v>
      </c>
      <c r="D701" s="839" t="s">
        <v>593</v>
      </c>
      <c r="E701" s="825" t="s">
        <v>2546</v>
      </c>
      <c r="F701" s="839" t="s">
        <v>2547</v>
      </c>
      <c r="G701" s="825" t="s">
        <v>3392</v>
      </c>
      <c r="H701" s="825" t="s">
        <v>3393</v>
      </c>
      <c r="I701" s="831">
        <v>723.3499755859375</v>
      </c>
      <c r="J701" s="831">
        <v>2</v>
      </c>
      <c r="K701" s="832">
        <v>1446.699951171875</v>
      </c>
    </row>
    <row r="702" spans="1:11" ht="14.45" customHeight="1" x14ac:dyDescent="0.2">
      <c r="A702" s="821" t="s">
        <v>569</v>
      </c>
      <c r="B702" s="822" t="s">
        <v>570</v>
      </c>
      <c r="C702" s="825" t="s">
        <v>592</v>
      </c>
      <c r="D702" s="839" t="s">
        <v>593</v>
      </c>
      <c r="E702" s="825" t="s">
        <v>2546</v>
      </c>
      <c r="F702" s="839" t="s">
        <v>2547</v>
      </c>
      <c r="G702" s="825" t="s">
        <v>3394</v>
      </c>
      <c r="H702" s="825" t="s">
        <v>3395</v>
      </c>
      <c r="I702" s="831">
        <v>723.3499755859375</v>
      </c>
      <c r="J702" s="831">
        <v>2</v>
      </c>
      <c r="K702" s="832">
        <v>1446.699951171875</v>
      </c>
    </row>
    <row r="703" spans="1:11" ht="14.45" customHeight="1" x14ac:dyDescent="0.2">
      <c r="A703" s="821" t="s">
        <v>569</v>
      </c>
      <c r="B703" s="822" t="s">
        <v>570</v>
      </c>
      <c r="C703" s="825" t="s">
        <v>592</v>
      </c>
      <c r="D703" s="839" t="s">
        <v>593</v>
      </c>
      <c r="E703" s="825" t="s">
        <v>2546</v>
      </c>
      <c r="F703" s="839" t="s">
        <v>2547</v>
      </c>
      <c r="G703" s="825" t="s">
        <v>3396</v>
      </c>
      <c r="H703" s="825" t="s">
        <v>3397</v>
      </c>
      <c r="I703" s="831">
        <v>1949.1099853515625</v>
      </c>
      <c r="J703" s="831">
        <v>1</v>
      </c>
      <c r="K703" s="832">
        <v>1949.1099853515625</v>
      </c>
    </row>
    <row r="704" spans="1:11" ht="14.45" customHeight="1" x14ac:dyDescent="0.2">
      <c r="A704" s="821" t="s">
        <v>569</v>
      </c>
      <c r="B704" s="822" t="s">
        <v>570</v>
      </c>
      <c r="C704" s="825" t="s">
        <v>592</v>
      </c>
      <c r="D704" s="839" t="s">
        <v>593</v>
      </c>
      <c r="E704" s="825" t="s">
        <v>2546</v>
      </c>
      <c r="F704" s="839" t="s">
        <v>2547</v>
      </c>
      <c r="G704" s="825" t="s">
        <v>3398</v>
      </c>
      <c r="H704" s="825" t="s">
        <v>3399</v>
      </c>
      <c r="I704" s="831">
        <v>1901.719970703125</v>
      </c>
      <c r="J704" s="831">
        <v>4</v>
      </c>
      <c r="K704" s="832">
        <v>7606.8798828125</v>
      </c>
    </row>
    <row r="705" spans="1:11" ht="14.45" customHeight="1" x14ac:dyDescent="0.2">
      <c r="A705" s="821" t="s">
        <v>569</v>
      </c>
      <c r="B705" s="822" t="s">
        <v>570</v>
      </c>
      <c r="C705" s="825" t="s">
        <v>592</v>
      </c>
      <c r="D705" s="839" t="s">
        <v>593</v>
      </c>
      <c r="E705" s="825" t="s">
        <v>2546</v>
      </c>
      <c r="F705" s="839" t="s">
        <v>2547</v>
      </c>
      <c r="G705" s="825" t="s">
        <v>3400</v>
      </c>
      <c r="H705" s="825" t="s">
        <v>3401</v>
      </c>
      <c r="I705" s="831">
        <v>862.5</v>
      </c>
      <c r="J705" s="831">
        <v>1</v>
      </c>
      <c r="K705" s="832">
        <v>862.5</v>
      </c>
    </row>
    <row r="706" spans="1:11" ht="14.45" customHeight="1" x14ac:dyDescent="0.2">
      <c r="A706" s="821" t="s">
        <v>569</v>
      </c>
      <c r="B706" s="822" t="s">
        <v>570</v>
      </c>
      <c r="C706" s="825" t="s">
        <v>592</v>
      </c>
      <c r="D706" s="839" t="s">
        <v>593</v>
      </c>
      <c r="E706" s="825" t="s">
        <v>2546</v>
      </c>
      <c r="F706" s="839" t="s">
        <v>2547</v>
      </c>
      <c r="G706" s="825" t="s">
        <v>3402</v>
      </c>
      <c r="H706" s="825" t="s">
        <v>3403</v>
      </c>
      <c r="I706" s="831">
        <v>862.5</v>
      </c>
      <c r="J706" s="831">
        <v>4</v>
      </c>
      <c r="K706" s="832">
        <v>3450</v>
      </c>
    </row>
    <row r="707" spans="1:11" ht="14.45" customHeight="1" x14ac:dyDescent="0.2">
      <c r="A707" s="821" t="s">
        <v>569</v>
      </c>
      <c r="B707" s="822" t="s">
        <v>570</v>
      </c>
      <c r="C707" s="825" t="s">
        <v>592</v>
      </c>
      <c r="D707" s="839" t="s">
        <v>593</v>
      </c>
      <c r="E707" s="825" t="s">
        <v>2546</v>
      </c>
      <c r="F707" s="839" t="s">
        <v>2547</v>
      </c>
      <c r="G707" s="825" t="s">
        <v>3404</v>
      </c>
      <c r="H707" s="825" t="s">
        <v>3405</v>
      </c>
      <c r="I707" s="831">
        <v>862.5</v>
      </c>
      <c r="J707" s="831">
        <v>2</v>
      </c>
      <c r="K707" s="832">
        <v>1725</v>
      </c>
    </row>
    <row r="708" spans="1:11" ht="14.45" customHeight="1" x14ac:dyDescent="0.2">
      <c r="A708" s="821" t="s">
        <v>569</v>
      </c>
      <c r="B708" s="822" t="s">
        <v>570</v>
      </c>
      <c r="C708" s="825" t="s">
        <v>592</v>
      </c>
      <c r="D708" s="839" t="s">
        <v>593</v>
      </c>
      <c r="E708" s="825" t="s">
        <v>2546</v>
      </c>
      <c r="F708" s="839" t="s">
        <v>2547</v>
      </c>
      <c r="G708" s="825" t="s">
        <v>3406</v>
      </c>
      <c r="H708" s="825" t="s">
        <v>3407</v>
      </c>
      <c r="I708" s="831">
        <v>862.46999104817712</v>
      </c>
      <c r="J708" s="831">
        <v>6</v>
      </c>
      <c r="K708" s="832">
        <v>5174.9099731445313</v>
      </c>
    </row>
    <row r="709" spans="1:11" ht="14.45" customHeight="1" x14ac:dyDescent="0.2">
      <c r="A709" s="821" t="s">
        <v>569</v>
      </c>
      <c r="B709" s="822" t="s">
        <v>570</v>
      </c>
      <c r="C709" s="825" t="s">
        <v>592</v>
      </c>
      <c r="D709" s="839" t="s">
        <v>593</v>
      </c>
      <c r="E709" s="825" t="s">
        <v>2546</v>
      </c>
      <c r="F709" s="839" t="s">
        <v>2547</v>
      </c>
      <c r="G709" s="825" t="s">
        <v>3408</v>
      </c>
      <c r="H709" s="825" t="s">
        <v>3409</v>
      </c>
      <c r="I709" s="831">
        <v>862.46999104817712</v>
      </c>
      <c r="J709" s="831">
        <v>3</v>
      </c>
      <c r="K709" s="832">
        <v>2587.4099731445313</v>
      </c>
    </row>
    <row r="710" spans="1:11" ht="14.45" customHeight="1" x14ac:dyDescent="0.2">
      <c r="A710" s="821" t="s">
        <v>569</v>
      </c>
      <c r="B710" s="822" t="s">
        <v>570</v>
      </c>
      <c r="C710" s="825" t="s">
        <v>592</v>
      </c>
      <c r="D710" s="839" t="s">
        <v>593</v>
      </c>
      <c r="E710" s="825" t="s">
        <v>2546</v>
      </c>
      <c r="F710" s="839" t="s">
        <v>2547</v>
      </c>
      <c r="G710" s="825" t="s">
        <v>3410</v>
      </c>
      <c r="H710" s="825" t="s">
        <v>3411</v>
      </c>
      <c r="I710" s="831">
        <v>862.5</v>
      </c>
      <c r="J710" s="831">
        <v>1</v>
      </c>
      <c r="K710" s="832">
        <v>862.5</v>
      </c>
    </row>
    <row r="711" spans="1:11" ht="14.45" customHeight="1" x14ac:dyDescent="0.2">
      <c r="A711" s="821" t="s">
        <v>569</v>
      </c>
      <c r="B711" s="822" t="s">
        <v>570</v>
      </c>
      <c r="C711" s="825" t="s">
        <v>592</v>
      </c>
      <c r="D711" s="839" t="s">
        <v>593</v>
      </c>
      <c r="E711" s="825" t="s">
        <v>2546</v>
      </c>
      <c r="F711" s="839" t="s">
        <v>2547</v>
      </c>
      <c r="G711" s="825" t="s">
        <v>3412</v>
      </c>
      <c r="H711" s="825" t="s">
        <v>3413</v>
      </c>
      <c r="I711" s="831">
        <v>862.5</v>
      </c>
      <c r="J711" s="831">
        <v>5</v>
      </c>
      <c r="K711" s="832">
        <v>4312.5</v>
      </c>
    </row>
    <row r="712" spans="1:11" ht="14.45" customHeight="1" x14ac:dyDescent="0.2">
      <c r="A712" s="821" t="s">
        <v>569</v>
      </c>
      <c r="B712" s="822" t="s">
        <v>570</v>
      </c>
      <c r="C712" s="825" t="s">
        <v>592</v>
      </c>
      <c r="D712" s="839" t="s">
        <v>593</v>
      </c>
      <c r="E712" s="825" t="s">
        <v>2546</v>
      </c>
      <c r="F712" s="839" t="s">
        <v>2547</v>
      </c>
      <c r="G712" s="825" t="s">
        <v>3414</v>
      </c>
      <c r="H712" s="825" t="s">
        <v>3415</v>
      </c>
      <c r="I712" s="831">
        <v>862.510009765625</v>
      </c>
      <c r="J712" s="831">
        <v>3</v>
      </c>
      <c r="K712" s="832">
        <v>2587.5400390625</v>
      </c>
    </row>
    <row r="713" spans="1:11" ht="14.45" customHeight="1" x14ac:dyDescent="0.2">
      <c r="A713" s="821" t="s">
        <v>569</v>
      </c>
      <c r="B713" s="822" t="s">
        <v>570</v>
      </c>
      <c r="C713" s="825" t="s">
        <v>592</v>
      </c>
      <c r="D713" s="839" t="s">
        <v>593</v>
      </c>
      <c r="E713" s="825" t="s">
        <v>2546</v>
      </c>
      <c r="F713" s="839" t="s">
        <v>2547</v>
      </c>
      <c r="G713" s="825" t="s">
        <v>3416</v>
      </c>
      <c r="H713" s="825" t="s">
        <v>3417</v>
      </c>
      <c r="I713" s="831">
        <v>862.45498657226563</v>
      </c>
      <c r="J713" s="831">
        <v>2</v>
      </c>
      <c r="K713" s="832">
        <v>1724.9099731445313</v>
      </c>
    </row>
    <row r="714" spans="1:11" ht="14.45" customHeight="1" x14ac:dyDescent="0.2">
      <c r="A714" s="821" t="s">
        <v>569</v>
      </c>
      <c r="B714" s="822" t="s">
        <v>570</v>
      </c>
      <c r="C714" s="825" t="s">
        <v>592</v>
      </c>
      <c r="D714" s="839" t="s">
        <v>593</v>
      </c>
      <c r="E714" s="825" t="s">
        <v>2546</v>
      </c>
      <c r="F714" s="839" t="s">
        <v>2547</v>
      </c>
      <c r="G714" s="825" t="s">
        <v>3418</v>
      </c>
      <c r="H714" s="825" t="s">
        <v>3419</v>
      </c>
      <c r="I714" s="831">
        <v>862.5</v>
      </c>
      <c r="J714" s="831">
        <v>2</v>
      </c>
      <c r="K714" s="832">
        <v>1725</v>
      </c>
    </row>
    <row r="715" spans="1:11" ht="14.45" customHeight="1" x14ac:dyDescent="0.2">
      <c r="A715" s="821" t="s">
        <v>569</v>
      </c>
      <c r="B715" s="822" t="s">
        <v>570</v>
      </c>
      <c r="C715" s="825" t="s">
        <v>592</v>
      </c>
      <c r="D715" s="839" t="s">
        <v>593</v>
      </c>
      <c r="E715" s="825" t="s">
        <v>2546</v>
      </c>
      <c r="F715" s="839" t="s">
        <v>2547</v>
      </c>
      <c r="G715" s="825" t="s">
        <v>3420</v>
      </c>
      <c r="H715" s="825" t="s">
        <v>3421</v>
      </c>
      <c r="I715" s="831">
        <v>862.45999145507813</v>
      </c>
      <c r="J715" s="831">
        <v>3</v>
      </c>
      <c r="K715" s="832">
        <v>2587.3299560546875</v>
      </c>
    </row>
    <row r="716" spans="1:11" ht="14.45" customHeight="1" x14ac:dyDescent="0.2">
      <c r="A716" s="821" t="s">
        <v>569</v>
      </c>
      <c r="B716" s="822" t="s">
        <v>570</v>
      </c>
      <c r="C716" s="825" t="s">
        <v>592</v>
      </c>
      <c r="D716" s="839" t="s">
        <v>593</v>
      </c>
      <c r="E716" s="825" t="s">
        <v>2546</v>
      </c>
      <c r="F716" s="839" t="s">
        <v>2547</v>
      </c>
      <c r="G716" s="825" t="s">
        <v>3422</v>
      </c>
      <c r="H716" s="825" t="s">
        <v>3423</v>
      </c>
      <c r="I716" s="831">
        <v>862.45498657226563</v>
      </c>
      <c r="J716" s="831">
        <v>4</v>
      </c>
      <c r="K716" s="832">
        <v>3449.9099731445313</v>
      </c>
    </row>
    <row r="717" spans="1:11" ht="14.45" customHeight="1" x14ac:dyDescent="0.2">
      <c r="A717" s="821" t="s">
        <v>569</v>
      </c>
      <c r="B717" s="822" t="s">
        <v>570</v>
      </c>
      <c r="C717" s="825" t="s">
        <v>592</v>
      </c>
      <c r="D717" s="839" t="s">
        <v>593</v>
      </c>
      <c r="E717" s="825" t="s">
        <v>2546</v>
      </c>
      <c r="F717" s="839" t="s">
        <v>2547</v>
      </c>
      <c r="G717" s="825" t="s">
        <v>3424</v>
      </c>
      <c r="H717" s="825" t="s">
        <v>3425</v>
      </c>
      <c r="I717" s="831">
        <v>862.5</v>
      </c>
      <c r="J717" s="831">
        <v>4</v>
      </c>
      <c r="K717" s="832">
        <v>3450</v>
      </c>
    </row>
    <row r="718" spans="1:11" ht="14.45" customHeight="1" x14ac:dyDescent="0.2">
      <c r="A718" s="821" t="s">
        <v>569</v>
      </c>
      <c r="B718" s="822" t="s">
        <v>570</v>
      </c>
      <c r="C718" s="825" t="s">
        <v>592</v>
      </c>
      <c r="D718" s="839" t="s">
        <v>593</v>
      </c>
      <c r="E718" s="825" t="s">
        <v>2546</v>
      </c>
      <c r="F718" s="839" t="s">
        <v>2547</v>
      </c>
      <c r="G718" s="825" t="s">
        <v>3426</v>
      </c>
      <c r="H718" s="825" t="s">
        <v>3427</v>
      </c>
      <c r="I718" s="831">
        <v>862.5</v>
      </c>
      <c r="J718" s="831">
        <v>1</v>
      </c>
      <c r="K718" s="832">
        <v>862.5</v>
      </c>
    </row>
    <row r="719" spans="1:11" ht="14.45" customHeight="1" x14ac:dyDescent="0.2">
      <c r="A719" s="821" t="s">
        <v>569</v>
      </c>
      <c r="B719" s="822" t="s">
        <v>570</v>
      </c>
      <c r="C719" s="825" t="s">
        <v>592</v>
      </c>
      <c r="D719" s="839" t="s">
        <v>593</v>
      </c>
      <c r="E719" s="825" t="s">
        <v>2546</v>
      </c>
      <c r="F719" s="839" t="s">
        <v>2547</v>
      </c>
      <c r="G719" s="825" t="s">
        <v>3428</v>
      </c>
      <c r="H719" s="825" t="s">
        <v>3429</v>
      </c>
      <c r="I719" s="831">
        <v>294.35749053955078</v>
      </c>
      <c r="J719" s="831">
        <v>4</v>
      </c>
      <c r="K719" s="832">
        <v>1177.4299621582031</v>
      </c>
    </row>
    <row r="720" spans="1:11" ht="14.45" customHeight="1" x14ac:dyDescent="0.2">
      <c r="A720" s="821" t="s">
        <v>569</v>
      </c>
      <c r="B720" s="822" t="s">
        <v>570</v>
      </c>
      <c r="C720" s="825" t="s">
        <v>592</v>
      </c>
      <c r="D720" s="839" t="s">
        <v>593</v>
      </c>
      <c r="E720" s="825" t="s">
        <v>2546</v>
      </c>
      <c r="F720" s="839" t="s">
        <v>2547</v>
      </c>
      <c r="G720" s="825" t="s">
        <v>3430</v>
      </c>
      <c r="H720" s="825" t="s">
        <v>3431</v>
      </c>
      <c r="I720" s="831">
        <v>294.3599853515625</v>
      </c>
      <c r="J720" s="831">
        <v>1</v>
      </c>
      <c r="K720" s="832">
        <v>294.3599853515625</v>
      </c>
    </row>
    <row r="721" spans="1:11" ht="14.45" customHeight="1" x14ac:dyDescent="0.2">
      <c r="A721" s="821" t="s">
        <v>569</v>
      </c>
      <c r="B721" s="822" t="s">
        <v>570</v>
      </c>
      <c r="C721" s="825" t="s">
        <v>592</v>
      </c>
      <c r="D721" s="839" t="s">
        <v>593</v>
      </c>
      <c r="E721" s="825" t="s">
        <v>2546</v>
      </c>
      <c r="F721" s="839" t="s">
        <v>2547</v>
      </c>
      <c r="G721" s="825" t="s">
        <v>3432</v>
      </c>
      <c r="H721" s="825" t="s">
        <v>3433</v>
      </c>
      <c r="I721" s="831">
        <v>294.35000610351563</v>
      </c>
      <c r="J721" s="831">
        <v>1</v>
      </c>
      <c r="K721" s="832">
        <v>294.35000610351563</v>
      </c>
    </row>
    <row r="722" spans="1:11" ht="14.45" customHeight="1" x14ac:dyDescent="0.2">
      <c r="A722" s="821" t="s">
        <v>569</v>
      </c>
      <c r="B722" s="822" t="s">
        <v>570</v>
      </c>
      <c r="C722" s="825" t="s">
        <v>592</v>
      </c>
      <c r="D722" s="839" t="s">
        <v>593</v>
      </c>
      <c r="E722" s="825" t="s">
        <v>2546</v>
      </c>
      <c r="F722" s="839" t="s">
        <v>2547</v>
      </c>
      <c r="G722" s="825" t="s">
        <v>3434</v>
      </c>
      <c r="H722" s="825" t="s">
        <v>3435</v>
      </c>
      <c r="I722" s="831">
        <v>294.35499572753906</v>
      </c>
      <c r="J722" s="831">
        <v>4</v>
      </c>
      <c r="K722" s="832">
        <v>1177.4199829101563</v>
      </c>
    </row>
    <row r="723" spans="1:11" ht="14.45" customHeight="1" x14ac:dyDescent="0.2">
      <c r="A723" s="821" t="s">
        <v>569</v>
      </c>
      <c r="B723" s="822" t="s">
        <v>570</v>
      </c>
      <c r="C723" s="825" t="s">
        <v>592</v>
      </c>
      <c r="D723" s="839" t="s">
        <v>593</v>
      </c>
      <c r="E723" s="825" t="s">
        <v>2546</v>
      </c>
      <c r="F723" s="839" t="s">
        <v>2547</v>
      </c>
      <c r="G723" s="825" t="s">
        <v>3436</v>
      </c>
      <c r="H723" s="825" t="s">
        <v>3437</v>
      </c>
      <c r="I723" s="831">
        <v>294.35000610351563</v>
      </c>
      <c r="J723" s="831">
        <v>4</v>
      </c>
      <c r="K723" s="832">
        <v>1177.4000244140625</v>
      </c>
    </row>
    <row r="724" spans="1:11" ht="14.45" customHeight="1" x14ac:dyDescent="0.2">
      <c r="A724" s="821" t="s">
        <v>569</v>
      </c>
      <c r="B724" s="822" t="s">
        <v>570</v>
      </c>
      <c r="C724" s="825" t="s">
        <v>592</v>
      </c>
      <c r="D724" s="839" t="s">
        <v>593</v>
      </c>
      <c r="E724" s="825" t="s">
        <v>2546</v>
      </c>
      <c r="F724" s="839" t="s">
        <v>2547</v>
      </c>
      <c r="G724" s="825" t="s">
        <v>3438</v>
      </c>
      <c r="H724" s="825" t="s">
        <v>3439</v>
      </c>
      <c r="I724" s="831">
        <v>294.35000610351563</v>
      </c>
      <c r="J724" s="831">
        <v>4</v>
      </c>
      <c r="K724" s="832">
        <v>1177.4000244140625</v>
      </c>
    </row>
    <row r="725" spans="1:11" ht="14.45" customHeight="1" x14ac:dyDescent="0.2">
      <c r="A725" s="821" t="s">
        <v>569</v>
      </c>
      <c r="B725" s="822" t="s">
        <v>570</v>
      </c>
      <c r="C725" s="825" t="s">
        <v>592</v>
      </c>
      <c r="D725" s="839" t="s">
        <v>593</v>
      </c>
      <c r="E725" s="825" t="s">
        <v>2546</v>
      </c>
      <c r="F725" s="839" t="s">
        <v>2547</v>
      </c>
      <c r="G725" s="825" t="s">
        <v>3440</v>
      </c>
      <c r="H725" s="825" t="s">
        <v>3441</v>
      </c>
      <c r="I725" s="831">
        <v>294.35333251953125</v>
      </c>
      <c r="J725" s="831">
        <v>4</v>
      </c>
      <c r="K725" s="832">
        <v>1177.4100341796875</v>
      </c>
    </row>
    <row r="726" spans="1:11" ht="14.45" customHeight="1" x14ac:dyDescent="0.2">
      <c r="A726" s="821" t="s">
        <v>569</v>
      </c>
      <c r="B726" s="822" t="s">
        <v>570</v>
      </c>
      <c r="C726" s="825" t="s">
        <v>592</v>
      </c>
      <c r="D726" s="839" t="s">
        <v>593</v>
      </c>
      <c r="E726" s="825" t="s">
        <v>2546</v>
      </c>
      <c r="F726" s="839" t="s">
        <v>2547</v>
      </c>
      <c r="G726" s="825" t="s">
        <v>3442</v>
      </c>
      <c r="H726" s="825" t="s">
        <v>3443</v>
      </c>
      <c r="I726" s="831">
        <v>294.35000610351563</v>
      </c>
      <c r="J726" s="831">
        <v>1</v>
      </c>
      <c r="K726" s="832">
        <v>294.35000610351563</v>
      </c>
    </row>
    <row r="727" spans="1:11" ht="14.45" customHeight="1" x14ac:dyDescent="0.2">
      <c r="A727" s="821" t="s">
        <v>569</v>
      </c>
      <c r="B727" s="822" t="s">
        <v>570</v>
      </c>
      <c r="C727" s="825" t="s">
        <v>592</v>
      </c>
      <c r="D727" s="839" t="s">
        <v>593</v>
      </c>
      <c r="E727" s="825" t="s">
        <v>2546</v>
      </c>
      <c r="F727" s="839" t="s">
        <v>2547</v>
      </c>
      <c r="G727" s="825" t="s">
        <v>3444</v>
      </c>
      <c r="H727" s="825" t="s">
        <v>3445</v>
      </c>
      <c r="I727" s="831">
        <v>294.35749053955078</v>
      </c>
      <c r="J727" s="831">
        <v>5</v>
      </c>
      <c r="K727" s="832">
        <v>1471.7799987792969</v>
      </c>
    </row>
    <row r="728" spans="1:11" ht="14.45" customHeight="1" x14ac:dyDescent="0.2">
      <c r="A728" s="821" t="s">
        <v>569</v>
      </c>
      <c r="B728" s="822" t="s">
        <v>570</v>
      </c>
      <c r="C728" s="825" t="s">
        <v>592</v>
      </c>
      <c r="D728" s="839" t="s">
        <v>593</v>
      </c>
      <c r="E728" s="825" t="s">
        <v>2546</v>
      </c>
      <c r="F728" s="839" t="s">
        <v>2547</v>
      </c>
      <c r="G728" s="825" t="s">
        <v>3446</v>
      </c>
      <c r="H728" s="825" t="s">
        <v>3447</v>
      </c>
      <c r="I728" s="831">
        <v>404.5</v>
      </c>
      <c r="J728" s="831">
        <v>1</v>
      </c>
      <c r="K728" s="832">
        <v>404.5</v>
      </c>
    </row>
    <row r="729" spans="1:11" ht="14.45" customHeight="1" x14ac:dyDescent="0.2">
      <c r="A729" s="821" t="s">
        <v>569</v>
      </c>
      <c r="B729" s="822" t="s">
        <v>570</v>
      </c>
      <c r="C729" s="825" t="s">
        <v>592</v>
      </c>
      <c r="D729" s="839" t="s">
        <v>593</v>
      </c>
      <c r="E729" s="825" t="s">
        <v>2546</v>
      </c>
      <c r="F729" s="839" t="s">
        <v>2547</v>
      </c>
      <c r="G729" s="825" t="s">
        <v>3448</v>
      </c>
      <c r="H729" s="825" t="s">
        <v>3449</v>
      </c>
      <c r="I729" s="831">
        <v>518.53997802734375</v>
      </c>
      <c r="J729" s="831">
        <v>3</v>
      </c>
      <c r="K729" s="832">
        <v>1555.6199340820313</v>
      </c>
    </row>
    <row r="730" spans="1:11" ht="14.45" customHeight="1" x14ac:dyDescent="0.2">
      <c r="A730" s="821" t="s">
        <v>569</v>
      </c>
      <c r="B730" s="822" t="s">
        <v>570</v>
      </c>
      <c r="C730" s="825" t="s">
        <v>592</v>
      </c>
      <c r="D730" s="839" t="s">
        <v>593</v>
      </c>
      <c r="E730" s="825" t="s">
        <v>2546</v>
      </c>
      <c r="F730" s="839" t="s">
        <v>2547</v>
      </c>
      <c r="G730" s="825" t="s">
        <v>3450</v>
      </c>
      <c r="H730" s="825" t="s">
        <v>3451</v>
      </c>
      <c r="I730" s="831">
        <v>518.53997802734375</v>
      </c>
      <c r="J730" s="831">
        <v>4</v>
      </c>
      <c r="K730" s="832">
        <v>2074.159912109375</v>
      </c>
    </row>
    <row r="731" spans="1:11" ht="14.45" customHeight="1" x14ac:dyDescent="0.2">
      <c r="A731" s="821" t="s">
        <v>569</v>
      </c>
      <c r="B731" s="822" t="s">
        <v>570</v>
      </c>
      <c r="C731" s="825" t="s">
        <v>592</v>
      </c>
      <c r="D731" s="839" t="s">
        <v>593</v>
      </c>
      <c r="E731" s="825" t="s">
        <v>2546</v>
      </c>
      <c r="F731" s="839" t="s">
        <v>2547</v>
      </c>
      <c r="G731" s="825" t="s">
        <v>3452</v>
      </c>
      <c r="H731" s="825" t="s">
        <v>3453</v>
      </c>
      <c r="I731" s="831">
        <v>518.53997802734375</v>
      </c>
      <c r="J731" s="831">
        <v>1</v>
      </c>
      <c r="K731" s="832">
        <v>518.53997802734375</v>
      </c>
    </row>
    <row r="732" spans="1:11" ht="14.45" customHeight="1" x14ac:dyDescent="0.2">
      <c r="A732" s="821" t="s">
        <v>569</v>
      </c>
      <c r="B732" s="822" t="s">
        <v>570</v>
      </c>
      <c r="C732" s="825" t="s">
        <v>592</v>
      </c>
      <c r="D732" s="839" t="s">
        <v>593</v>
      </c>
      <c r="E732" s="825" t="s">
        <v>2546</v>
      </c>
      <c r="F732" s="839" t="s">
        <v>2547</v>
      </c>
      <c r="G732" s="825" t="s">
        <v>3454</v>
      </c>
      <c r="H732" s="825" t="s">
        <v>3455</v>
      </c>
      <c r="I732" s="831">
        <v>6447.4501953125</v>
      </c>
      <c r="J732" s="831">
        <v>1</v>
      </c>
      <c r="K732" s="832">
        <v>6447.4501953125</v>
      </c>
    </row>
    <row r="733" spans="1:11" ht="14.45" customHeight="1" x14ac:dyDescent="0.2">
      <c r="A733" s="821" t="s">
        <v>569</v>
      </c>
      <c r="B733" s="822" t="s">
        <v>570</v>
      </c>
      <c r="C733" s="825" t="s">
        <v>592</v>
      </c>
      <c r="D733" s="839" t="s">
        <v>593</v>
      </c>
      <c r="E733" s="825" t="s">
        <v>2546</v>
      </c>
      <c r="F733" s="839" t="s">
        <v>2547</v>
      </c>
      <c r="G733" s="825" t="s">
        <v>3456</v>
      </c>
      <c r="H733" s="825" t="s">
        <v>3457</v>
      </c>
      <c r="I733" s="831">
        <v>6447.4501953125</v>
      </c>
      <c r="J733" s="831">
        <v>1</v>
      </c>
      <c r="K733" s="832">
        <v>6447.4501953125</v>
      </c>
    </row>
    <row r="734" spans="1:11" ht="14.45" customHeight="1" x14ac:dyDescent="0.2">
      <c r="A734" s="821" t="s">
        <v>569</v>
      </c>
      <c r="B734" s="822" t="s">
        <v>570</v>
      </c>
      <c r="C734" s="825" t="s">
        <v>592</v>
      </c>
      <c r="D734" s="839" t="s">
        <v>593</v>
      </c>
      <c r="E734" s="825" t="s">
        <v>2546</v>
      </c>
      <c r="F734" s="839" t="s">
        <v>2547</v>
      </c>
      <c r="G734" s="825" t="s">
        <v>3458</v>
      </c>
      <c r="H734" s="825" t="s">
        <v>3459</v>
      </c>
      <c r="I734" s="831">
        <v>6447.31982421875</v>
      </c>
      <c r="J734" s="831">
        <v>1</v>
      </c>
      <c r="K734" s="832">
        <v>6447.31982421875</v>
      </c>
    </row>
    <row r="735" spans="1:11" ht="14.45" customHeight="1" x14ac:dyDescent="0.2">
      <c r="A735" s="821" t="s">
        <v>569</v>
      </c>
      <c r="B735" s="822" t="s">
        <v>570</v>
      </c>
      <c r="C735" s="825" t="s">
        <v>592</v>
      </c>
      <c r="D735" s="839" t="s">
        <v>593</v>
      </c>
      <c r="E735" s="825" t="s">
        <v>2546</v>
      </c>
      <c r="F735" s="839" t="s">
        <v>2547</v>
      </c>
      <c r="G735" s="825" t="s">
        <v>3460</v>
      </c>
      <c r="H735" s="825" t="s">
        <v>3461</v>
      </c>
      <c r="I735" s="831">
        <v>6028.52001953125</v>
      </c>
      <c r="J735" s="831">
        <v>1</v>
      </c>
      <c r="K735" s="832">
        <v>6028.52001953125</v>
      </c>
    </row>
    <row r="736" spans="1:11" ht="14.45" customHeight="1" x14ac:dyDescent="0.2">
      <c r="A736" s="821" t="s">
        <v>569</v>
      </c>
      <c r="B736" s="822" t="s">
        <v>570</v>
      </c>
      <c r="C736" s="825" t="s">
        <v>592</v>
      </c>
      <c r="D736" s="839" t="s">
        <v>593</v>
      </c>
      <c r="E736" s="825" t="s">
        <v>2546</v>
      </c>
      <c r="F736" s="839" t="s">
        <v>2547</v>
      </c>
      <c r="G736" s="825" t="s">
        <v>3462</v>
      </c>
      <c r="H736" s="825" t="s">
        <v>3463</v>
      </c>
      <c r="I736" s="831">
        <v>6028.52001953125</v>
      </c>
      <c r="J736" s="831">
        <v>1</v>
      </c>
      <c r="K736" s="832">
        <v>6028.52001953125</v>
      </c>
    </row>
    <row r="737" spans="1:11" ht="14.45" customHeight="1" x14ac:dyDescent="0.2">
      <c r="A737" s="821" t="s">
        <v>569</v>
      </c>
      <c r="B737" s="822" t="s">
        <v>570</v>
      </c>
      <c r="C737" s="825" t="s">
        <v>592</v>
      </c>
      <c r="D737" s="839" t="s">
        <v>593</v>
      </c>
      <c r="E737" s="825" t="s">
        <v>2546</v>
      </c>
      <c r="F737" s="839" t="s">
        <v>2547</v>
      </c>
      <c r="G737" s="825" t="s">
        <v>3464</v>
      </c>
      <c r="H737" s="825" t="s">
        <v>3465</v>
      </c>
      <c r="I737" s="831">
        <v>1552.3499755859375</v>
      </c>
      <c r="J737" s="831">
        <v>2</v>
      </c>
      <c r="K737" s="832">
        <v>3104.68994140625</v>
      </c>
    </row>
    <row r="738" spans="1:11" ht="14.45" customHeight="1" x14ac:dyDescent="0.2">
      <c r="A738" s="821" t="s">
        <v>569</v>
      </c>
      <c r="B738" s="822" t="s">
        <v>570</v>
      </c>
      <c r="C738" s="825" t="s">
        <v>592</v>
      </c>
      <c r="D738" s="839" t="s">
        <v>593</v>
      </c>
      <c r="E738" s="825" t="s">
        <v>2546</v>
      </c>
      <c r="F738" s="839" t="s">
        <v>2547</v>
      </c>
      <c r="G738" s="825" t="s">
        <v>3466</v>
      </c>
      <c r="H738" s="825" t="s">
        <v>3467</v>
      </c>
      <c r="I738" s="831">
        <v>1552.3499755859375</v>
      </c>
      <c r="J738" s="831">
        <v>1</v>
      </c>
      <c r="K738" s="832">
        <v>1552.3499755859375</v>
      </c>
    </row>
    <row r="739" spans="1:11" ht="14.45" customHeight="1" x14ac:dyDescent="0.2">
      <c r="A739" s="821" t="s">
        <v>569</v>
      </c>
      <c r="B739" s="822" t="s">
        <v>570</v>
      </c>
      <c r="C739" s="825" t="s">
        <v>592</v>
      </c>
      <c r="D739" s="839" t="s">
        <v>593</v>
      </c>
      <c r="E739" s="825" t="s">
        <v>2546</v>
      </c>
      <c r="F739" s="839" t="s">
        <v>2547</v>
      </c>
      <c r="G739" s="825" t="s">
        <v>3468</v>
      </c>
      <c r="H739" s="825" t="s">
        <v>3469</v>
      </c>
      <c r="I739" s="831">
        <v>1552.3499755859375</v>
      </c>
      <c r="J739" s="831">
        <v>1</v>
      </c>
      <c r="K739" s="832">
        <v>1552.3499755859375</v>
      </c>
    </row>
    <row r="740" spans="1:11" ht="14.45" customHeight="1" x14ac:dyDescent="0.2">
      <c r="A740" s="821" t="s">
        <v>569</v>
      </c>
      <c r="B740" s="822" t="s">
        <v>570</v>
      </c>
      <c r="C740" s="825" t="s">
        <v>592</v>
      </c>
      <c r="D740" s="839" t="s">
        <v>593</v>
      </c>
      <c r="E740" s="825" t="s">
        <v>2546</v>
      </c>
      <c r="F740" s="839" t="s">
        <v>2547</v>
      </c>
      <c r="G740" s="825" t="s">
        <v>3470</v>
      </c>
      <c r="H740" s="825" t="s">
        <v>3471</v>
      </c>
      <c r="I740" s="831">
        <v>5800.77978515625</v>
      </c>
      <c r="J740" s="831">
        <v>1</v>
      </c>
      <c r="K740" s="832">
        <v>5800.77978515625</v>
      </c>
    </row>
    <row r="741" spans="1:11" ht="14.45" customHeight="1" x14ac:dyDescent="0.2">
      <c r="A741" s="821" t="s">
        <v>569</v>
      </c>
      <c r="B741" s="822" t="s">
        <v>570</v>
      </c>
      <c r="C741" s="825" t="s">
        <v>592</v>
      </c>
      <c r="D741" s="839" t="s">
        <v>593</v>
      </c>
      <c r="E741" s="825" t="s">
        <v>2546</v>
      </c>
      <c r="F741" s="839" t="s">
        <v>2547</v>
      </c>
      <c r="G741" s="825" t="s">
        <v>3472</v>
      </c>
      <c r="H741" s="825" t="s">
        <v>3473</v>
      </c>
      <c r="I741" s="831">
        <v>5800.77978515625</v>
      </c>
      <c r="J741" s="831">
        <v>1</v>
      </c>
      <c r="K741" s="832">
        <v>5800.77978515625</v>
      </c>
    </row>
    <row r="742" spans="1:11" ht="14.45" customHeight="1" x14ac:dyDescent="0.2">
      <c r="A742" s="821" t="s">
        <v>569</v>
      </c>
      <c r="B742" s="822" t="s">
        <v>570</v>
      </c>
      <c r="C742" s="825" t="s">
        <v>592</v>
      </c>
      <c r="D742" s="839" t="s">
        <v>593</v>
      </c>
      <c r="E742" s="825" t="s">
        <v>2546</v>
      </c>
      <c r="F742" s="839" t="s">
        <v>2547</v>
      </c>
      <c r="G742" s="825" t="s">
        <v>3474</v>
      </c>
      <c r="H742" s="825" t="s">
        <v>3475</v>
      </c>
      <c r="I742" s="831">
        <v>5800.77978515625</v>
      </c>
      <c r="J742" s="831">
        <v>1</v>
      </c>
      <c r="K742" s="832">
        <v>5800.77978515625</v>
      </c>
    </row>
    <row r="743" spans="1:11" ht="14.45" customHeight="1" x14ac:dyDescent="0.2">
      <c r="A743" s="821" t="s">
        <v>569</v>
      </c>
      <c r="B743" s="822" t="s">
        <v>570</v>
      </c>
      <c r="C743" s="825" t="s">
        <v>592</v>
      </c>
      <c r="D743" s="839" t="s">
        <v>593</v>
      </c>
      <c r="E743" s="825" t="s">
        <v>2546</v>
      </c>
      <c r="F743" s="839" t="s">
        <v>2547</v>
      </c>
      <c r="G743" s="825" t="s">
        <v>3476</v>
      </c>
      <c r="H743" s="825" t="s">
        <v>3477</v>
      </c>
      <c r="I743" s="831">
        <v>770.9849853515625</v>
      </c>
      <c r="J743" s="831">
        <v>2</v>
      </c>
      <c r="K743" s="832">
        <v>1541.969970703125</v>
      </c>
    </row>
    <row r="744" spans="1:11" ht="14.45" customHeight="1" x14ac:dyDescent="0.2">
      <c r="A744" s="821" t="s">
        <v>569</v>
      </c>
      <c r="B744" s="822" t="s">
        <v>570</v>
      </c>
      <c r="C744" s="825" t="s">
        <v>592</v>
      </c>
      <c r="D744" s="839" t="s">
        <v>593</v>
      </c>
      <c r="E744" s="825" t="s">
        <v>2546</v>
      </c>
      <c r="F744" s="839" t="s">
        <v>2547</v>
      </c>
      <c r="G744" s="825" t="s">
        <v>3478</v>
      </c>
      <c r="H744" s="825" t="s">
        <v>3479</v>
      </c>
      <c r="I744" s="831">
        <v>861.63334147135413</v>
      </c>
      <c r="J744" s="831">
        <v>4</v>
      </c>
      <c r="K744" s="832">
        <v>3446.5400390625</v>
      </c>
    </row>
    <row r="745" spans="1:11" ht="14.45" customHeight="1" x14ac:dyDescent="0.2">
      <c r="A745" s="821" t="s">
        <v>569</v>
      </c>
      <c r="B745" s="822" t="s">
        <v>570</v>
      </c>
      <c r="C745" s="825" t="s">
        <v>592</v>
      </c>
      <c r="D745" s="839" t="s">
        <v>593</v>
      </c>
      <c r="E745" s="825" t="s">
        <v>2546</v>
      </c>
      <c r="F745" s="839" t="s">
        <v>2547</v>
      </c>
      <c r="G745" s="825" t="s">
        <v>3480</v>
      </c>
      <c r="H745" s="825" t="s">
        <v>3481</v>
      </c>
      <c r="I745" s="831">
        <v>908.41998291015625</v>
      </c>
      <c r="J745" s="831">
        <v>1</v>
      </c>
      <c r="K745" s="832">
        <v>908.41998291015625</v>
      </c>
    </row>
    <row r="746" spans="1:11" ht="14.45" customHeight="1" x14ac:dyDescent="0.2">
      <c r="A746" s="821" t="s">
        <v>569</v>
      </c>
      <c r="B746" s="822" t="s">
        <v>570</v>
      </c>
      <c r="C746" s="825" t="s">
        <v>592</v>
      </c>
      <c r="D746" s="839" t="s">
        <v>593</v>
      </c>
      <c r="E746" s="825" t="s">
        <v>2546</v>
      </c>
      <c r="F746" s="839" t="s">
        <v>2547</v>
      </c>
      <c r="G746" s="825" t="s">
        <v>3482</v>
      </c>
      <c r="H746" s="825" t="s">
        <v>3483</v>
      </c>
      <c r="I746" s="831">
        <v>908.41998291015625</v>
      </c>
      <c r="J746" s="831">
        <v>2</v>
      </c>
      <c r="K746" s="832">
        <v>1816.8399658203125</v>
      </c>
    </row>
    <row r="747" spans="1:11" ht="14.45" customHeight="1" x14ac:dyDescent="0.2">
      <c r="A747" s="821" t="s">
        <v>569</v>
      </c>
      <c r="B747" s="822" t="s">
        <v>570</v>
      </c>
      <c r="C747" s="825" t="s">
        <v>592</v>
      </c>
      <c r="D747" s="839" t="s">
        <v>593</v>
      </c>
      <c r="E747" s="825" t="s">
        <v>2546</v>
      </c>
      <c r="F747" s="839" t="s">
        <v>2547</v>
      </c>
      <c r="G747" s="825" t="s">
        <v>3484</v>
      </c>
      <c r="H747" s="825" t="s">
        <v>3485</v>
      </c>
      <c r="I747" s="831">
        <v>908.41998291015625</v>
      </c>
      <c r="J747" s="831">
        <v>1</v>
      </c>
      <c r="K747" s="832">
        <v>908.41998291015625</v>
      </c>
    </row>
    <row r="748" spans="1:11" ht="14.45" customHeight="1" x14ac:dyDescent="0.2">
      <c r="A748" s="821" t="s">
        <v>569</v>
      </c>
      <c r="B748" s="822" t="s">
        <v>570</v>
      </c>
      <c r="C748" s="825" t="s">
        <v>592</v>
      </c>
      <c r="D748" s="839" t="s">
        <v>593</v>
      </c>
      <c r="E748" s="825" t="s">
        <v>2546</v>
      </c>
      <c r="F748" s="839" t="s">
        <v>2547</v>
      </c>
      <c r="G748" s="825" t="s">
        <v>3486</v>
      </c>
      <c r="H748" s="825" t="s">
        <v>3487</v>
      </c>
      <c r="I748" s="831">
        <v>1213.5</v>
      </c>
      <c r="J748" s="831">
        <v>2</v>
      </c>
      <c r="K748" s="832">
        <v>2427</v>
      </c>
    </row>
    <row r="749" spans="1:11" ht="14.45" customHeight="1" x14ac:dyDescent="0.2">
      <c r="A749" s="821" t="s">
        <v>569</v>
      </c>
      <c r="B749" s="822" t="s">
        <v>570</v>
      </c>
      <c r="C749" s="825" t="s">
        <v>592</v>
      </c>
      <c r="D749" s="839" t="s">
        <v>593</v>
      </c>
      <c r="E749" s="825" t="s">
        <v>2546</v>
      </c>
      <c r="F749" s="839" t="s">
        <v>2547</v>
      </c>
      <c r="G749" s="825" t="s">
        <v>3488</v>
      </c>
      <c r="H749" s="825" t="s">
        <v>3489</v>
      </c>
      <c r="I749" s="831">
        <v>1213.4949951171875</v>
      </c>
      <c r="J749" s="831">
        <v>2</v>
      </c>
      <c r="K749" s="832">
        <v>2426.989990234375</v>
      </c>
    </row>
    <row r="750" spans="1:11" ht="14.45" customHeight="1" x14ac:dyDescent="0.2">
      <c r="A750" s="821" t="s">
        <v>569</v>
      </c>
      <c r="B750" s="822" t="s">
        <v>570</v>
      </c>
      <c r="C750" s="825" t="s">
        <v>592</v>
      </c>
      <c r="D750" s="839" t="s">
        <v>593</v>
      </c>
      <c r="E750" s="825" t="s">
        <v>2546</v>
      </c>
      <c r="F750" s="839" t="s">
        <v>2547</v>
      </c>
      <c r="G750" s="825" t="s">
        <v>3490</v>
      </c>
      <c r="H750" s="825" t="s">
        <v>3491</v>
      </c>
      <c r="I750" s="831">
        <v>1213.489990234375</v>
      </c>
      <c r="J750" s="831">
        <v>7</v>
      </c>
      <c r="K750" s="832">
        <v>8494.429931640625</v>
      </c>
    </row>
    <row r="751" spans="1:11" ht="14.45" customHeight="1" x14ac:dyDescent="0.2">
      <c r="A751" s="821" t="s">
        <v>569</v>
      </c>
      <c r="B751" s="822" t="s">
        <v>570</v>
      </c>
      <c r="C751" s="825" t="s">
        <v>592</v>
      </c>
      <c r="D751" s="839" t="s">
        <v>593</v>
      </c>
      <c r="E751" s="825" t="s">
        <v>2546</v>
      </c>
      <c r="F751" s="839" t="s">
        <v>2547</v>
      </c>
      <c r="G751" s="825" t="s">
        <v>3492</v>
      </c>
      <c r="H751" s="825" t="s">
        <v>3493</v>
      </c>
      <c r="I751" s="831">
        <v>1213.489990234375</v>
      </c>
      <c r="J751" s="831">
        <v>5</v>
      </c>
      <c r="K751" s="832">
        <v>6067.449951171875</v>
      </c>
    </row>
    <row r="752" spans="1:11" ht="14.45" customHeight="1" x14ac:dyDescent="0.2">
      <c r="A752" s="821" t="s">
        <v>569</v>
      </c>
      <c r="B752" s="822" t="s">
        <v>570</v>
      </c>
      <c r="C752" s="825" t="s">
        <v>592</v>
      </c>
      <c r="D752" s="839" t="s">
        <v>593</v>
      </c>
      <c r="E752" s="825" t="s">
        <v>2546</v>
      </c>
      <c r="F752" s="839" t="s">
        <v>2547</v>
      </c>
      <c r="G752" s="825" t="s">
        <v>3494</v>
      </c>
      <c r="H752" s="825" t="s">
        <v>3495</v>
      </c>
      <c r="I752" s="831">
        <v>1213.5</v>
      </c>
      <c r="J752" s="831">
        <v>9</v>
      </c>
      <c r="K752" s="832">
        <v>10921.5</v>
      </c>
    </row>
    <row r="753" spans="1:11" ht="14.45" customHeight="1" x14ac:dyDescent="0.2">
      <c r="A753" s="821" t="s">
        <v>569</v>
      </c>
      <c r="B753" s="822" t="s">
        <v>570</v>
      </c>
      <c r="C753" s="825" t="s">
        <v>592</v>
      </c>
      <c r="D753" s="839" t="s">
        <v>593</v>
      </c>
      <c r="E753" s="825" t="s">
        <v>2546</v>
      </c>
      <c r="F753" s="839" t="s">
        <v>2547</v>
      </c>
      <c r="G753" s="825" t="s">
        <v>3496</v>
      </c>
      <c r="H753" s="825" t="s">
        <v>3497</v>
      </c>
      <c r="I753" s="831">
        <v>1322.6700439453125</v>
      </c>
      <c r="J753" s="831">
        <v>12</v>
      </c>
      <c r="K753" s="832">
        <v>15872.05029296875</v>
      </c>
    </row>
    <row r="754" spans="1:11" ht="14.45" customHeight="1" x14ac:dyDescent="0.2">
      <c r="A754" s="821" t="s">
        <v>569</v>
      </c>
      <c r="B754" s="822" t="s">
        <v>570</v>
      </c>
      <c r="C754" s="825" t="s">
        <v>592</v>
      </c>
      <c r="D754" s="839" t="s">
        <v>593</v>
      </c>
      <c r="E754" s="825" t="s">
        <v>2546</v>
      </c>
      <c r="F754" s="839" t="s">
        <v>2547</v>
      </c>
      <c r="G754" s="825" t="s">
        <v>3498</v>
      </c>
      <c r="H754" s="825" t="s">
        <v>3499</v>
      </c>
      <c r="I754" s="831">
        <v>1322.6700439453125</v>
      </c>
      <c r="J754" s="831">
        <v>10</v>
      </c>
      <c r="K754" s="832">
        <v>13226.700439453125</v>
      </c>
    </row>
    <row r="755" spans="1:11" ht="14.45" customHeight="1" x14ac:dyDescent="0.2">
      <c r="A755" s="821" t="s">
        <v>569</v>
      </c>
      <c r="B755" s="822" t="s">
        <v>570</v>
      </c>
      <c r="C755" s="825" t="s">
        <v>592</v>
      </c>
      <c r="D755" s="839" t="s">
        <v>593</v>
      </c>
      <c r="E755" s="825" t="s">
        <v>2546</v>
      </c>
      <c r="F755" s="839" t="s">
        <v>2547</v>
      </c>
      <c r="G755" s="825" t="s">
        <v>3500</v>
      </c>
      <c r="H755" s="825" t="s">
        <v>3501</v>
      </c>
      <c r="I755" s="831">
        <v>1322.6700439453125</v>
      </c>
      <c r="J755" s="831">
        <v>6</v>
      </c>
      <c r="K755" s="832">
        <v>7936.0301513671875</v>
      </c>
    </row>
    <row r="756" spans="1:11" ht="14.45" customHeight="1" x14ac:dyDescent="0.2">
      <c r="A756" s="821" t="s">
        <v>569</v>
      </c>
      <c r="B756" s="822" t="s">
        <v>570</v>
      </c>
      <c r="C756" s="825" t="s">
        <v>592</v>
      </c>
      <c r="D756" s="839" t="s">
        <v>593</v>
      </c>
      <c r="E756" s="825" t="s">
        <v>2546</v>
      </c>
      <c r="F756" s="839" t="s">
        <v>2547</v>
      </c>
      <c r="G756" s="825" t="s">
        <v>3502</v>
      </c>
      <c r="H756" s="825" t="s">
        <v>3503</v>
      </c>
      <c r="I756" s="831">
        <v>1322.675048828125</v>
      </c>
      <c r="J756" s="831">
        <v>3</v>
      </c>
      <c r="K756" s="832">
        <v>3968.0201416015625</v>
      </c>
    </row>
    <row r="757" spans="1:11" ht="14.45" customHeight="1" x14ac:dyDescent="0.2">
      <c r="A757" s="821" t="s">
        <v>569</v>
      </c>
      <c r="B757" s="822" t="s">
        <v>570</v>
      </c>
      <c r="C757" s="825" t="s">
        <v>592</v>
      </c>
      <c r="D757" s="839" t="s">
        <v>593</v>
      </c>
      <c r="E757" s="825" t="s">
        <v>2546</v>
      </c>
      <c r="F757" s="839" t="s">
        <v>2547</v>
      </c>
      <c r="G757" s="825" t="s">
        <v>3504</v>
      </c>
      <c r="H757" s="825" t="s">
        <v>3505</v>
      </c>
      <c r="I757" s="831">
        <v>1322.6700439453125</v>
      </c>
      <c r="J757" s="831">
        <v>7</v>
      </c>
      <c r="K757" s="832">
        <v>9258.7001953125</v>
      </c>
    </row>
    <row r="758" spans="1:11" ht="14.45" customHeight="1" x14ac:dyDescent="0.2">
      <c r="A758" s="821" t="s">
        <v>569</v>
      </c>
      <c r="B758" s="822" t="s">
        <v>570</v>
      </c>
      <c r="C758" s="825" t="s">
        <v>592</v>
      </c>
      <c r="D758" s="839" t="s">
        <v>593</v>
      </c>
      <c r="E758" s="825" t="s">
        <v>2546</v>
      </c>
      <c r="F758" s="839" t="s">
        <v>2547</v>
      </c>
      <c r="G758" s="825" t="s">
        <v>3506</v>
      </c>
      <c r="H758" s="825" t="s">
        <v>3507</v>
      </c>
      <c r="I758" s="831">
        <v>1405.52001953125</v>
      </c>
      <c r="J758" s="831">
        <v>3</v>
      </c>
      <c r="K758" s="832">
        <v>4216.56005859375</v>
      </c>
    </row>
    <row r="759" spans="1:11" ht="14.45" customHeight="1" x14ac:dyDescent="0.2">
      <c r="A759" s="821" t="s">
        <v>569</v>
      </c>
      <c r="B759" s="822" t="s">
        <v>570</v>
      </c>
      <c r="C759" s="825" t="s">
        <v>592</v>
      </c>
      <c r="D759" s="839" t="s">
        <v>593</v>
      </c>
      <c r="E759" s="825" t="s">
        <v>2546</v>
      </c>
      <c r="F759" s="839" t="s">
        <v>2547</v>
      </c>
      <c r="G759" s="825" t="s">
        <v>3508</v>
      </c>
      <c r="H759" s="825" t="s">
        <v>3509</v>
      </c>
      <c r="I759" s="831">
        <v>1405.52001953125</v>
      </c>
      <c r="J759" s="831">
        <v>1</v>
      </c>
      <c r="K759" s="832">
        <v>1405.52001953125</v>
      </c>
    </row>
    <row r="760" spans="1:11" ht="14.45" customHeight="1" x14ac:dyDescent="0.2">
      <c r="A760" s="821" t="s">
        <v>569</v>
      </c>
      <c r="B760" s="822" t="s">
        <v>570</v>
      </c>
      <c r="C760" s="825" t="s">
        <v>592</v>
      </c>
      <c r="D760" s="839" t="s">
        <v>593</v>
      </c>
      <c r="E760" s="825" t="s">
        <v>2546</v>
      </c>
      <c r="F760" s="839" t="s">
        <v>2547</v>
      </c>
      <c r="G760" s="825" t="s">
        <v>3510</v>
      </c>
      <c r="H760" s="825" t="s">
        <v>3511</v>
      </c>
      <c r="I760" s="831">
        <v>1637.489990234375</v>
      </c>
      <c r="J760" s="831">
        <v>2</v>
      </c>
      <c r="K760" s="832">
        <v>3274.97998046875</v>
      </c>
    </row>
    <row r="761" spans="1:11" ht="14.45" customHeight="1" x14ac:dyDescent="0.2">
      <c r="A761" s="821" t="s">
        <v>569</v>
      </c>
      <c r="B761" s="822" t="s">
        <v>570</v>
      </c>
      <c r="C761" s="825" t="s">
        <v>592</v>
      </c>
      <c r="D761" s="839" t="s">
        <v>593</v>
      </c>
      <c r="E761" s="825" t="s">
        <v>2546</v>
      </c>
      <c r="F761" s="839" t="s">
        <v>2547</v>
      </c>
      <c r="G761" s="825" t="s">
        <v>3512</v>
      </c>
      <c r="H761" s="825" t="s">
        <v>3513</v>
      </c>
      <c r="I761" s="831">
        <v>1089.719970703125</v>
      </c>
      <c r="J761" s="831">
        <v>5</v>
      </c>
      <c r="K761" s="832">
        <v>5448.58984375</v>
      </c>
    </row>
    <row r="762" spans="1:11" ht="14.45" customHeight="1" x14ac:dyDescent="0.2">
      <c r="A762" s="821" t="s">
        <v>569</v>
      </c>
      <c r="B762" s="822" t="s">
        <v>570</v>
      </c>
      <c r="C762" s="825" t="s">
        <v>592</v>
      </c>
      <c r="D762" s="839" t="s">
        <v>593</v>
      </c>
      <c r="E762" s="825" t="s">
        <v>2546</v>
      </c>
      <c r="F762" s="839" t="s">
        <v>2547</v>
      </c>
      <c r="G762" s="825" t="s">
        <v>3514</v>
      </c>
      <c r="H762" s="825" t="s">
        <v>3515</v>
      </c>
      <c r="I762" s="831">
        <v>1089.719970703125</v>
      </c>
      <c r="J762" s="831">
        <v>5</v>
      </c>
      <c r="K762" s="832">
        <v>5448.599853515625</v>
      </c>
    </row>
    <row r="763" spans="1:11" ht="14.45" customHeight="1" x14ac:dyDescent="0.2">
      <c r="A763" s="821" t="s">
        <v>569</v>
      </c>
      <c r="B763" s="822" t="s">
        <v>570</v>
      </c>
      <c r="C763" s="825" t="s">
        <v>592</v>
      </c>
      <c r="D763" s="839" t="s">
        <v>593</v>
      </c>
      <c r="E763" s="825" t="s">
        <v>2546</v>
      </c>
      <c r="F763" s="839" t="s">
        <v>2547</v>
      </c>
      <c r="G763" s="825" t="s">
        <v>3516</v>
      </c>
      <c r="H763" s="825" t="s">
        <v>3517</v>
      </c>
      <c r="I763" s="831">
        <v>1089.719970703125</v>
      </c>
      <c r="J763" s="831">
        <v>5</v>
      </c>
      <c r="K763" s="832">
        <v>5448.599853515625</v>
      </c>
    </row>
    <row r="764" spans="1:11" ht="14.45" customHeight="1" x14ac:dyDescent="0.2">
      <c r="A764" s="821" t="s">
        <v>569</v>
      </c>
      <c r="B764" s="822" t="s">
        <v>570</v>
      </c>
      <c r="C764" s="825" t="s">
        <v>592</v>
      </c>
      <c r="D764" s="839" t="s">
        <v>593</v>
      </c>
      <c r="E764" s="825" t="s">
        <v>2546</v>
      </c>
      <c r="F764" s="839" t="s">
        <v>2547</v>
      </c>
      <c r="G764" s="825" t="s">
        <v>3518</v>
      </c>
      <c r="H764" s="825" t="s">
        <v>3519</v>
      </c>
      <c r="I764" s="831">
        <v>1089.719970703125</v>
      </c>
      <c r="J764" s="831">
        <v>4</v>
      </c>
      <c r="K764" s="832">
        <v>4358.869873046875</v>
      </c>
    </row>
    <row r="765" spans="1:11" ht="14.45" customHeight="1" x14ac:dyDescent="0.2">
      <c r="A765" s="821" t="s">
        <v>569</v>
      </c>
      <c r="B765" s="822" t="s">
        <v>570</v>
      </c>
      <c r="C765" s="825" t="s">
        <v>592</v>
      </c>
      <c r="D765" s="839" t="s">
        <v>593</v>
      </c>
      <c r="E765" s="825" t="s">
        <v>2546</v>
      </c>
      <c r="F765" s="839" t="s">
        <v>2547</v>
      </c>
      <c r="G765" s="825" t="s">
        <v>3520</v>
      </c>
      <c r="H765" s="825" t="s">
        <v>3521</v>
      </c>
      <c r="I765" s="831">
        <v>1161.8359619140624</v>
      </c>
      <c r="J765" s="831">
        <v>6</v>
      </c>
      <c r="K765" s="832">
        <v>6971.009765625</v>
      </c>
    </row>
    <row r="766" spans="1:11" ht="14.45" customHeight="1" x14ac:dyDescent="0.2">
      <c r="A766" s="821" t="s">
        <v>569</v>
      </c>
      <c r="B766" s="822" t="s">
        <v>570</v>
      </c>
      <c r="C766" s="825" t="s">
        <v>592</v>
      </c>
      <c r="D766" s="839" t="s">
        <v>593</v>
      </c>
      <c r="E766" s="825" t="s">
        <v>2546</v>
      </c>
      <c r="F766" s="839" t="s">
        <v>2547</v>
      </c>
      <c r="G766" s="825" t="s">
        <v>3522</v>
      </c>
      <c r="H766" s="825" t="s">
        <v>3523</v>
      </c>
      <c r="I766" s="831">
        <v>1161.8299560546875</v>
      </c>
      <c r="J766" s="831">
        <v>6</v>
      </c>
      <c r="K766" s="832">
        <v>6970.9798583984375</v>
      </c>
    </row>
    <row r="767" spans="1:11" ht="14.45" customHeight="1" x14ac:dyDescent="0.2">
      <c r="A767" s="821" t="s">
        <v>569</v>
      </c>
      <c r="B767" s="822" t="s">
        <v>570</v>
      </c>
      <c r="C767" s="825" t="s">
        <v>592</v>
      </c>
      <c r="D767" s="839" t="s">
        <v>593</v>
      </c>
      <c r="E767" s="825" t="s">
        <v>2546</v>
      </c>
      <c r="F767" s="839" t="s">
        <v>2547</v>
      </c>
      <c r="G767" s="825" t="s">
        <v>3524</v>
      </c>
      <c r="H767" s="825" t="s">
        <v>3525</v>
      </c>
      <c r="I767" s="831">
        <v>1161.8349609375</v>
      </c>
      <c r="J767" s="831">
        <v>3</v>
      </c>
      <c r="K767" s="832">
        <v>3485.4998779296875</v>
      </c>
    </row>
    <row r="768" spans="1:11" ht="14.45" customHeight="1" x14ac:dyDescent="0.2">
      <c r="A768" s="821" t="s">
        <v>569</v>
      </c>
      <c r="B768" s="822" t="s">
        <v>570</v>
      </c>
      <c r="C768" s="825" t="s">
        <v>592</v>
      </c>
      <c r="D768" s="839" t="s">
        <v>593</v>
      </c>
      <c r="E768" s="825" t="s">
        <v>2546</v>
      </c>
      <c r="F768" s="839" t="s">
        <v>2547</v>
      </c>
      <c r="G768" s="825" t="s">
        <v>3526</v>
      </c>
      <c r="H768" s="825" t="s">
        <v>3527</v>
      </c>
      <c r="I768" s="831">
        <v>1161.8324584960938</v>
      </c>
      <c r="J768" s="831">
        <v>5</v>
      </c>
      <c r="K768" s="832">
        <v>5809.1597900390625</v>
      </c>
    </row>
    <row r="769" spans="1:11" ht="14.45" customHeight="1" x14ac:dyDescent="0.2">
      <c r="A769" s="821" t="s">
        <v>569</v>
      </c>
      <c r="B769" s="822" t="s">
        <v>570</v>
      </c>
      <c r="C769" s="825" t="s">
        <v>592</v>
      </c>
      <c r="D769" s="839" t="s">
        <v>593</v>
      </c>
      <c r="E769" s="825" t="s">
        <v>2546</v>
      </c>
      <c r="F769" s="839" t="s">
        <v>2547</v>
      </c>
      <c r="G769" s="825" t="s">
        <v>3528</v>
      </c>
      <c r="H769" s="825" t="s">
        <v>3529</v>
      </c>
      <c r="I769" s="831">
        <v>1161.8299560546875</v>
      </c>
      <c r="J769" s="831">
        <v>2</v>
      </c>
      <c r="K769" s="832">
        <v>2323.659912109375</v>
      </c>
    </row>
    <row r="770" spans="1:11" ht="14.45" customHeight="1" x14ac:dyDescent="0.2">
      <c r="A770" s="821" t="s">
        <v>569</v>
      </c>
      <c r="B770" s="822" t="s">
        <v>570</v>
      </c>
      <c r="C770" s="825" t="s">
        <v>592</v>
      </c>
      <c r="D770" s="839" t="s">
        <v>593</v>
      </c>
      <c r="E770" s="825" t="s">
        <v>2546</v>
      </c>
      <c r="F770" s="839" t="s">
        <v>2547</v>
      </c>
      <c r="G770" s="825" t="s">
        <v>3530</v>
      </c>
      <c r="H770" s="825" t="s">
        <v>3531</v>
      </c>
      <c r="I770" s="831">
        <v>1161.8399658203125</v>
      </c>
      <c r="J770" s="831">
        <v>1</v>
      </c>
      <c r="K770" s="832">
        <v>1161.8399658203125</v>
      </c>
    </row>
    <row r="771" spans="1:11" ht="14.45" customHeight="1" x14ac:dyDescent="0.2">
      <c r="A771" s="821" t="s">
        <v>569</v>
      </c>
      <c r="B771" s="822" t="s">
        <v>570</v>
      </c>
      <c r="C771" s="825" t="s">
        <v>592</v>
      </c>
      <c r="D771" s="839" t="s">
        <v>593</v>
      </c>
      <c r="E771" s="825" t="s">
        <v>2546</v>
      </c>
      <c r="F771" s="839" t="s">
        <v>2547</v>
      </c>
      <c r="G771" s="825" t="s">
        <v>3532</v>
      </c>
      <c r="H771" s="825" t="s">
        <v>3533</v>
      </c>
      <c r="I771" s="831">
        <v>1161.8299560546875</v>
      </c>
      <c r="J771" s="831">
        <v>1</v>
      </c>
      <c r="K771" s="832">
        <v>1161.8299560546875</v>
      </c>
    </row>
    <row r="772" spans="1:11" ht="14.45" customHeight="1" x14ac:dyDescent="0.2">
      <c r="A772" s="821" t="s">
        <v>569</v>
      </c>
      <c r="B772" s="822" t="s">
        <v>570</v>
      </c>
      <c r="C772" s="825" t="s">
        <v>592</v>
      </c>
      <c r="D772" s="839" t="s">
        <v>593</v>
      </c>
      <c r="E772" s="825" t="s">
        <v>2546</v>
      </c>
      <c r="F772" s="839" t="s">
        <v>2547</v>
      </c>
      <c r="G772" s="825" t="s">
        <v>3534</v>
      </c>
      <c r="H772" s="825" t="s">
        <v>3535</v>
      </c>
      <c r="I772" s="831">
        <v>1161.8399658203125</v>
      </c>
      <c r="J772" s="831">
        <v>2</v>
      </c>
      <c r="K772" s="832">
        <v>2323.669921875</v>
      </c>
    </row>
    <row r="773" spans="1:11" ht="14.45" customHeight="1" x14ac:dyDescent="0.2">
      <c r="A773" s="821" t="s">
        <v>569</v>
      </c>
      <c r="B773" s="822" t="s">
        <v>570</v>
      </c>
      <c r="C773" s="825" t="s">
        <v>592</v>
      </c>
      <c r="D773" s="839" t="s">
        <v>593</v>
      </c>
      <c r="E773" s="825" t="s">
        <v>2546</v>
      </c>
      <c r="F773" s="839" t="s">
        <v>2547</v>
      </c>
      <c r="G773" s="825" t="s">
        <v>3536</v>
      </c>
      <c r="H773" s="825" t="s">
        <v>3537</v>
      </c>
      <c r="I773" s="831">
        <v>1161.8299560546875</v>
      </c>
      <c r="J773" s="831">
        <v>1</v>
      </c>
      <c r="K773" s="832">
        <v>1161.8299560546875</v>
      </c>
    </row>
    <row r="774" spans="1:11" ht="14.45" customHeight="1" x14ac:dyDescent="0.2">
      <c r="A774" s="821" t="s">
        <v>569</v>
      </c>
      <c r="B774" s="822" t="s">
        <v>570</v>
      </c>
      <c r="C774" s="825" t="s">
        <v>592</v>
      </c>
      <c r="D774" s="839" t="s">
        <v>593</v>
      </c>
      <c r="E774" s="825" t="s">
        <v>2546</v>
      </c>
      <c r="F774" s="839" t="s">
        <v>2547</v>
      </c>
      <c r="G774" s="825" t="s">
        <v>3538</v>
      </c>
      <c r="H774" s="825" t="s">
        <v>3539</v>
      </c>
      <c r="I774" s="831">
        <v>1217.4000244140625</v>
      </c>
      <c r="J774" s="831">
        <v>2</v>
      </c>
      <c r="K774" s="832">
        <v>2434.800048828125</v>
      </c>
    </row>
    <row r="775" spans="1:11" ht="14.45" customHeight="1" x14ac:dyDescent="0.2">
      <c r="A775" s="821" t="s">
        <v>569</v>
      </c>
      <c r="B775" s="822" t="s">
        <v>570</v>
      </c>
      <c r="C775" s="825" t="s">
        <v>592</v>
      </c>
      <c r="D775" s="839" t="s">
        <v>593</v>
      </c>
      <c r="E775" s="825" t="s">
        <v>2546</v>
      </c>
      <c r="F775" s="839" t="s">
        <v>2547</v>
      </c>
      <c r="G775" s="825" t="s">
        <v>3540</v>
      </c>
      <c r="H775" s="825" t="s">
        <v>3541</v>
      </c>
      <c r="I775" s="831">
        <v>1217.4000244140625</v>
      </c>
      <c r="J775" s="831">
        <v>1</v>
      </c>
      <c r="K775" s="832">
        <v>1217.4000244140625</v>
      </c>
    </row>
    <row r="776" spans="1:11" ht="14.45" customHeight="1" x14ac:dyDescent="0.2">
      <c r="A776" s="821" t="s">
        <v>569</v>
      </c>
      <c r="B776" s="822" t="s">
        <v>570</v>
      </c>
      <c r="C776" s="825" t="s">
        <v>592</v>
      </c>
      <c r="D776" s="839" t="s">
        <v>593</v>
      </c>
      <c r="E776" s="825" t="s">
        <v>2546</v>
      </c>
      <c r="F776" s="839" t="s">
        <v>2547</v>
      </c>
      <c r="G776" s="825" t="s">
        <v>3542</v>
      </c>
      <c r="H776" s="825" t="s">
        <v>3543</v>
      </c>
      <c r="I776" s="831">
        <v>880.1500244140625</v>
      </c>
      <c r="J776" s="831">
        <v>2</v>
      </c>
      <c r="K776" s="832">
        <v>1760.300048828125</v>
      </c>
    </row>
    <row r="777" spans="1:11" ht="14.45" customHeight="1" x14ac:dyDescent="0.2">
      <c r="A777" s="821" t="s">
        <v>569</v>
      </c>
      <c r="B777" s="822" t="s">
        <v>570</v>
      </c>
      <c r="C777" s="825" t="s">
        <v>592</v>
      </c>
      <c r="D777" s="839" t="s">
        <v>593</v>
      </c>
      <c r="E777" s="825" t="s">
        <v>2546</v>
      </c>
      <c r="F777" s="839" t="s">
        <v>2547</v>
      </c>
      <c r="G777" s="825" t="s">
        <v>3544</v>
      </c>
      <c r="H777" s="825" t="s">
        <v>3545</v>
      </c>
      <c r="I777" s="831">
        <v>880.1500244140625</v>
      </c>
      <c r="J777" s="831">
        <v>2</v>
      </c>
      <c r="K777" s="832">
        <v>1760.300048828125</v>
      </c>
    </row>
    <row r="778" spans="1:11" ht="14.45" customHeight="1" x14ac:dyDescent="0.2">
      <c r="A778" s="821" t="s">
        <v>569</v>
      </c>
      <c r="B778" s="822" t="s">
        <v>570</v>
      </c>
      <c r="C778" s="825" t="s">
        <v>592</v>
      </c>
      <c r="D778" s="839" t="s">
        <v>593</v>
      </c>
      <c r="E778" s="825" t="s">
        <v>2546</v>
      </c>
      <c r="F778" s="839" t="s">
        <v>2547</v>
      </c>
      <c r="G778" s="825" t="s">
        <v>3546</v>
      </c>
      <c r="H778" s="825" t="s">
        <v>3547</v>
      </c>
      <c r="I778" s="831">
        <v>880.1500244140625</v>
      </c>
      <c r="J778" s="831">
        <v>1</v>
      </c>
      <c r="K778" s="832">
        <v>880.1500244140625</v>
      </c>
    </row>
    <row r="779" spans="1:11" ht="14.45" customHeight="1" x14ac:dyDescent="0.2">
      <c r="A779" s="821" t="s">
        <v>569</v>
      </c>
      <c r="B779" s="822" t="s">
        <v>570</v>
      </c>
      <c r="C779" s="825" t="s">
        <v>592</v>
      </c>
      <c r="D779" s="839" t="s">
        <v>593</v>
      </c>
      <c r="E779" s="825" t="s">
        <v>2546</v>
      </c>
      <c r="F779" s="839" t="s">
        <v>2547</v>
      </c>
      <c r="G779" s="825" t="s">
        <v>3548</v>
      </c>
      <c r="H779" s="825" t="s">
        <v>3549</v>
      </c>
      <c r="I779" s="831">
        <v>880.14999389648438</v>
      </c>
      <c r="J779" s="831">
        <v>2</v>
      </c>
      <c r="K779" s="832">
        <v>1760.2999877929688</v>
      </c>
    </row>
    <row r="780" spans="1:11" ht="14.45" customHeight="1" x14ac:dyDescent="0.2">
      <c r="A780" s="821" t="s">
        <v>569</v>
      </c>
      <c r="B780" s="822" t="s">
        <v>570</v>
      </c>
      <c r="C780" s="825" t="s">
        <v>592</v>
      </c>
      <c r="D780" s="839" t="s">
        <v>593</v>
      </c>
      <c r="E780" s="825" t="s">
        <v>2546</v>
      </c>
      <c r="F780" s="839" t="s">
        <v>2547</v>
      </c>
      <c r="G780" s="825" t="s">
        <v>3550</v>
      </c>
      <c r="H780" s="825" t="s">
        <v>3551</v>
      </c>
      <c r="I780" s="831">
        <v>880.1500244140625</v>
      </c>
      <c r="J780" s="831">
        <v>2</v>
      </c>
      <c r="K780" s="832">
        <v>1760.300048828125</v>
      </c>
    </row>
    <row r="781" spans="1:11" ht="14.45" customHeight="1" x14ac:dyDescent="0.2">
      <c r="A781" s="821" t="s">
        <v>569</v>
      </c>
      <c r="B781" s="822" t="s">
        <v>570</v>
      </c>
      <c r="C781" s="825" t="s">
        <v>592</v>
      </c>
      <c r="D781" s="839" t="s">
        <v>593</v>
      </c>
      <c r="E781" s="825" t="s">
        <v>2546</v>
      </c>
      <c r="F781" s="839" t="s">
        <v>2547</v>
      </c>
      <c r="G781" s="825" t="s">
        <v>3552</v>
      </c>
      <c r="H781" s="825" t="s">
        <v>3553</v>
      </c>
      <c r="I781" s="831">
        <v>1072.1700439453125</v>
      </c>
      <c r="J781" s="831">
        <v>1</v>
      </c>
      <c r="K781" s="832">
        <v>1072.1700439453125</v>
      </c>
    </row>
    <row r="782" spans="1:11" ht="14.45" customHeight="1" x14ac:dyDescent="0.2">
      <c r="A782" s="821" t="s">
        <v>569</v>
      </c>
      <c r="B782" s="822" t="s">
        <v>570</v>
      </c>
      <c r="C782" s="825" t="s">
        <v>592</v>
      </c>
      <c r="D782" s="839" t="s">
        <v>593</v>
      </c>
      <c r="E782" s="825" t="s">
        <v>2546</v>
      </c>
      <c r="F782" s="839" t="s">
        <v>2547</v>
      </c>
      <c r="G782" s="825" t="s">
        <v>3554</v>
      </c>
      <c r="H782" s="825" t="s">
        <v>3555</v>
      </c>
      <c r="I782" s="831">
        <v>1072.1700439453125</v>
      </c>
      <c r="J782" s="831">
        <v>1</v>
      </c>
      <c r="K782" s="832">
        <v>1072.1700439453125</v>
      </c>
    </row>
    <row r="783" spans="1:11" ht="14.45" customHeight="1" x14ac:dyDescent="0.2">
      <c r="A783" s="821" t="s">
        <v>569</v>
      </c>
      <c r="B783" s="822" t="s">
        <v>570</v>
      </c>
      <c r="C783" s="825" t="s">
        <v>592</v>
      </c>
      <c r="D783" s="839" t="s">
        <v>593</v>
      </c>
      <c r="E783" s="825" t="s">
        <v>2546</v>
      </c>
      <c r="F783" s="839" t="s">
        <v>2547</v>
      </c>
      <c r="G783" s="825" t="s">
        <v>3556</v>
      </c>
      <c r="H783" s="825" t="s">
        <v>3557</v>
      </c>
      <c r="I783" s="831">
        <v>1152.0899658203125</v>
      </c>
      <c r="J783" s="831">
        <v>3</v>
      </c>
      <c r="K783" s="832">
        <v>3456.2698974609375</v>
      </c>
    </row>
    <row r="784" spans="1:11" ht="14.45" customHeight="1" x14ac:dyDescent="0.2">
      <c r="A784" s="821" t="s">
        <v>569</v>
      </c>
      <c r="B784" s="822" t="s">
        <v>570</v>
      </c>
      <c r="C784" s="825" t="s">
        <v>592</v>
      </c>
      <c r="D784" s="839" t="s">
        <v>593</v>
      </c>
      <c r="E784" s="825" t="s">
        <v>2546</v>
      </c>
      <c r="F784" s="839" t="s">
        <v>2547</v>
      </c>
      <c r="G784" s="825" t="s">
        <v>3558</v>
      </c>
      <c r="H784" s="825" t="s">
        <v>3559</v>
      </c>
      <c r="I784" s="831">
        <v>15673.7998046875</v>
      </c>
      <c r="J784" s="831">
        <v>1</v>
      </c>
      <c r="K784" s="832">
        <v>15673.7998046875</v>
      </c>
    </row>
    <row r="785" spans="1:11" ht="14.45" customHeight="1" x14ac:dyDescent="0.2">
      <c r="A785" s="821" t="s">
        <v>569</v>
      </c>
      <c r="B785" s="822" t="s">
        <v>570</v>
      </c>
      <c r="C785" s="825" t="s">
        <v>592</v>
      </c>
      <c r="D785" s="839" t="s">
        <v>593</v>
      </c>
      <c r="E785" s="825" t="s">
        <v>2546</v>
      </c>
      <c r="F785" s="839" t="s">
        <v>2547</v>
      </c>
      <c r="G785" s="825" t="s">
        <v>3560</v>
      </c>
      <c r="H785" s="825" t="s">
        <v>3561</v>
      </c>
      <c r="I785" s="831">
        <v>15673.7998046875</v>
      </c>
      <c r="J785" s="831">
        <v>1</v>
      </c>
      <c r="K785" s="832">
        <v>15673.7998046875</v>
      </c>
    </row>
    <row r="786" spans="1:11" ht="14.45" customHeight="1" x14ac:dyDescent="0.2">
      <c r="A786" s="821" t="s">
        <v>569</v>
      </c>
      <c r="B786" s="822" t="s">
        <v>570</v>
      </c>
      <c r="C786" s="825" t="s">
        <v>592</v>
      </c>
      <c r="D786" s="839" t="s">
        <v>593</v>
      </c>
      <c r="E786" s="825" t="s">
        <v>2546</v>
      </c>
      <c r="F786" s="839" t="s">
        <v>2547</v>
      </c>
      <c r="G786" s="825" t="s">
        <v>3562</v>
      </c>
      <c r="H786" s="825" t="s">
        <v>3563</v>
      </c>
      <c r="I786" s="831">
        <v>5409.60009765625</v>
      </c>
      <c r="J786" s="831">
        <v>3</v>
      </c>
      <c r="K786" s="832">
        <v>16228.80029296875</v>
      </c>
    </row>
    <row r="787" spans="1:11" ht="14.45" customHeight="1" x14ac:dyDescent="0.2">
      <c r="A787" s="821" t="s">
        <v>569</v>
      </c>
      <c r="B787" s="822" t="s">
        <v>570</v>
      </c>
      <c r="C787" s="825" t="s">
        <v>592</v>
      </c>
      <c r="D787" s="839" t="s">
        <v>593</v>
      </c>
      <c r="E787" s="825" t="s">
        <v>2546</v>
      </c>
      <c r="F787" s="839" t="s">
        <v>2547</v>
      </c>
      <c r="G787" s="825" t="s">
        <v>3564</v>
      </c>
      <c r="H787" s="825" t="s">
        <v>3565</v>
      </c>
      <c r="I787" s="831">
        <v>2095</v>
      </c>
      <c r="J787" s="831">
        <v>2</v>
      </c>
      <c r="K787" s="832">
        <v>4190</v>
      </c>
    </row>
    <row r="788" spans="1:11" ht="14.45" customHeight="1" x14ac:dyDescent="0.2">
      <c r="A788" s="821" t="s">
        <v>569</v>
      </c>
      <c r="B788" s="822" t="s">
        <v>570</v>
      </c>
      <c r="C788" s="825" t="s">
        <v>592</v>
      </c>
      <c r="D788" s="839" t="s">
        <v>593</v>
      </c>
      <c r="E788" s="825" t="s">
        <v>2546</v>
      </c>
      <c r="F788" s="839" t="s">
        <v>2547</v>
      </c>
      <c r="G788" s="825" t="s">
        <v>3566</v>
      </c>
      <c r="H788" s="825" t="s">
        <v>3567</v>
      </c>
      <c r="I788" s="831">
        <v>2095</v>
      </c>
      <c r="J788" s="831">
        <v>2</v>
      </c>
      <c r="K788" s="832">
        <v>4190</v>
      </c>
    </row>
    <row r="789" spans="1:11" ht="14.45" customHeight="1" x14ac:dyDescent="0.2">
      <c r="A789" s="821" t="s">
        <v>569</v>
      </c>
      <c r="B789" s="822" t="s">
        <v>570</v>
      </c>
      <c r="C789" s="825" t="s">
        <v>592</v>
      </c>
      <c r="D789" s="839" t="s">
        <v>593</v>
      </c>
      <c r="E789" s="825" t="s">
        <v>2546</v>
      </c>
      <c r="F789" s="839" t="s">
        <v>2547</v>
      </c>
      <c r="G789" s="825" t="s">
        <v>3568</v>
      </c>
      <c r="H789" s="825" t="s">
        <v>3569</v>
      </c>
      <c r="I789" s="831">
        <v>186.17666371663412</v>
      </c>
      <c r="J789" s="831">
        <v>10</v>
      </c>
      <c r="K789" s="832">
        <v>1861.7599792480469</v>
      </c>
    </row>
    <row r="790" spans="1:11" ht="14.45" customHeight="1" x14ac:dyDescent="0.2">
      <c r="A790" s="821" t="s">
        <v>569</v>
      </c>
      <c r="B790" s="822" t="s">
        <v>570</v>
      </c>
      <c r="C790" s="825" t="s">
        <v>592</v>
      </c>
      <c r="D790" s="839" t="s">
        <v>593</v>
      </c>
      <c r="E790" s="825" t="s">
        <v>2546</v>
      </c>
      <c r="F790" s="839" t="s">
        <v>2547</v>
      </c>
      <c r="G790" s="825" t="s">
        <v>3570</v>
      </c>
      <c r="H790" s="825" t="s">
        <v>3571</v>
      </c>
      <c r="I790" s="831">
        <v>105.26999664306641</v>
      </c>
      <c r="J790" s="831">
        <v>3</v>
      </c>
      <c r="K790" s="832">
        <v>315.80999755859375</v>
      </c>
    </row>
    <row r="791" spans="1:11" ht="14.45" customHeight="1" x14ac:dyDescent="0.2">
      <c r="A791" s="821" t="s">
        <v>569</v>
      </c>
      <c r="B791" s="822" t="s">
        <v>570</v>
      </c>
      <c r="C791" s="825" t="s">
        <v>592</v>
      </c>
      <c r="D791" s="839" t="s">
        <v>593</v>
      </c>
      <c r="E791" s="825" t="s">
        <v>2546</v>
      </c>
      <c r="F791" s="839" t="s">
        <v>2547</v>
      </c>
      <c r="G791" s="825" t="s">
        <v>3572</v>
      </c>
      <c r="H791" s="825" t="s">
        <v>3573</v>
      </c>
      <c r="I791" s="831">
        <v>2889.949951171875</v>
      </c>
      <c r="J791" s="831">
        <v>1</v>
      </c>
      <c r="K791" s="832">
        <v>2889.949951171875</v>
      </c>
    </row>
    <row r="792" spans="1:11" ht="14.45" customHeight="1" x14ac:dyDescent="0.2">
      <c r="A792" s="821" t="s">
        <v>569</v>
      </c>
      <c r="B792" s="822" t="s">
        <v>570</v>
      </c>
      <c r="C792" s="825" t="s">
        <v>592</v>
      </c>
      <c r="D792" s="839" t="s">
        <v>593</v>
      </c>
      <c r="E792" s="825" t="s">
        <v>2546</v>
      </c>
      <c r="F792" s="839" t="s">
        <v>2547</v>
      </c>
      <c r="G792" s="825" t="s">
        <v>3574</v>
      </c>
      <c r="H792" s="825" t="s">
        <v>3575</v>
      </c>
      <c r="I792" s="831">
        <v>239.77999877929688</v>
      </c>
      <c r="J792" s="831">
        <v>2</v>
      </c>
      <c r="K792" s="832">
        <v>479.55999755859375</v>
      </c>
    </row>
    <row r="793" spans="1:11" ht="14.45" customHeight="1" x14ac:dyDescent="0.2">
      <c r="A793" s="821" t="s">
        <v>569</v>
      </c>
      <c r="B793" s="822" t="s">
        <v>570</v>
      </c>
      <c r="C793" s="825" t="s">
        <v>592</v>
      </c>
      <c r="D793" s="839" t="s">
        <v>593</v>
      </c>
      <c r="E793" s="825" t="s">
        <v>2546</v>
      </c>
      <c r="F793" s="839" t="s">
        <v>2547</v>
      </c>
      <c r="G793" s="825" t="s">
        <v>3576</v>
      </c>
      <c r="H793" s="825" t="s">
        <v>3577</v>
      </c>
      <c r="I793" s="831">
        <v>239.42999267578125</v>
      </c>
      <c r="J793" s="831">
        <v>10</v>
      </c>
      <c r="K793" s="832">
        <v>2394.2899780273438</v>
      </c>
    </row>
    <row r="794" spans="1:11" ht="14.45" customHeight="1" x14ac:dyDescent="0.2">
      <c r="A794" s="821" t="s">
        <v>569</v>
      </c>
      <c r="B794" s="822" t="s">
        <v>570</v>
      </c>
      <c r="C794" s="825" t="s">
        <v>592</v>
      </c>
      <c r="D794" s="839" t="s">
        <v>593</v>
      </c>
      <c r="E794" s="825" t="s">
        <v>2546</v>
      </c>
      <c r="F794" s="839" t="s">
        <v>2547</v>
      </c>
      <c r="G794" s="825" t="s">
        <v>3578</v>
      </c>
      <c r="H794" s="825" t="s">
        <v>3579</v>
      </c>
      <c r="I794" s="831">
        <v>1385.75</v>
      </c>
      <c r="J794" s="831">
        <v>1</v>
      </c>
      <c r="K794" s="832">
        <v>1385.75</v>
      </c>
    </row>
    <row r="795" spans="1:11" ht="14.45" customHeight="1" x14ac:dyDescent="0.2">
      <c r="A795" s="821" t="s">
        <v>569</v>
      </c>
      <c r="B795" s="822" t="s">
        <v>570</v>
      </c>
      <c r="C795" s="825" t="s">
        <v>592</v>
      </c>
      <c r="D795" s="839" t="s">
        <v>593</v>
      </c>
      <c r="E795" s="825" t="s">
        <v>2546</v>
      </c>
      <c r="F795" s="839" t="s">
        <v>2547</v>
      </c>
      <c r="G795" s="825" t="s">
        <v>3580</v>
      </c>
      <c r="H795" s="825" t="s">
        <v>3581</v>
      </c>
      <c r="I795" s="831">
        <v>1385.75</v>
      </c>
      <c r="J795" s="831">
        <v>3</v>
      </c>
      <c r="K795" s="832">
        <v>4157.25</v>
      </c>
    </row>
    <row r="796" spans="1:11" ht="14.45" customHeight="1" x14ac:dyDescent="0.2">
      <c r="A796" s="821" t="s">
        <v>569</v>
      </c>
      <c r="B796" s="822" t="s">
        <v>570</v>
      </c>
      <c r="C796" s="825" t="s">
        <v>592</v>
      </c>
      <c r="D796" s="839" t="s">
        <v>593</v>
      </c>
      <c r="E796" s="825" t="s">
        <v>2546</v>
      </c>
      <c r="F796" s="839" t="s">
        <v>2547</v>
      </c>
      <c r="G796" s="825" t="s">
        <v>3582</v>
      </c>
      <c r="H796" s="825" t="s">
        <v>3583</v>
      </c>
      <c r="I796" s="831">
        <v>1385.75</v>
      </c>
      <c r="J796" s="831">
        <v>5</v>
      </c>
      <c r="K796" s="832">
        <v>6928.75</v>
      </c>
    </row>
    <row r="797" spans="1:11" ht="14.45" customHeight="1" x14ac:dyDescent="0.2">
      <c r="A797" s="821" t="s">
        <v>569</v>
      </c>
      <c r="B797" s="822" t="s">
        <v>570</v>
      </c>
      <c r="C797" s="825" t="s">
        <v>592</v>
      </c>
      <c r="D797" s="839" t="s">
        <v>593</v>
      </c>
      <c r="E797" s="825" t="s">
        <v>2546</v>
      </c>
      <c r="F797" s="839" t="s">
        <v>2547</v>
      </c>
      <c r="G797" s="825" t="s">
        <v>3584</v>
      </c>
      <c r="H797" s="825" t="s">
        <v>3585</v>
      </c>
      <c r="I797" s="831">
        <v>1385.75</v>
      </c>
      <c r="J797" s="831">
        <v>6</v>
      </c>
      <c r="K797" s="832">
        <v>8314.5</v>
      </c>
    </row>
    <row r="798" spans="1:11" ht="14.45" customHeight="1" x14ac:dyDescent="0.2">
      <c r="A798" s="821" t="s">
        <v>569</v>
      </c>
      <c r="B798" s="822" t="s">
        <v>570</v>
      </c>
      <c r="C798" s="825" t="s">
        <v>592</v>
      </c>
      <c r="D798" s="839" t="s">
        <v>593</v>
      </c>
      <c r="E798" s="825" t="s">
        <v>2546</v>
      </c>
      <c r="F798" s="839" t="s">
        <v>2547</v>
      </c>
      <c r="G798" s="825" t="s">
        <v>3586</v>
      </c>
      <c r="H798" s="825" t="s">
        <v>3587</v>
      </c>
      <c r="I798" s="831">
        <v>1385.75</v>
      </c>
      <c r="J798" s="831">
        <v>6</v>
      </c>
      <c r="K798" s="832">
        <v>8314.5</v>
      </c>
    </row>
    <row r="799" spans="1:11" ht="14.45" customHeight="1" x14ac:dyDescent="0.2">
      <c r="A799" s="821" t="s">
        <v>569</v>
      </c>
      <c r="B799" s="822" t="s">
        <v>570</v>
      </c>
      <c r="C799" s="825" t="s">
        <v>592</v>
      </c>
      <c r="D799" s="839" t="s">
        <v>593</v>
      </c>
      <c r="E799" s="825" t="s">
        <v>2546</v>
      </c>
      <c r="F799" s="839" t="s">
        <v>2547</v>
      </c>
      <c r="G799" s="825" t="s">
        <v>3588</v>
      </c>
      <c r="H799" s="825" t="s">
        <v>3589</v>
      </c>
      <c r="I799" s="831">
        <v>1385.75</v>
      </c>
      <c r="J799" s="831">
        <v>3</v>
      </c>
      <c r="K799" s="832">
        <v>4157.25</v>
      </c>
    </row>
    <row r="800" spans="1:11" ht="14.45" customHeight="1" x14ac:dyDescent="0.2">
      <c r="A800" s="821" t="s">
        <v>569</v>
      </c>
      <c r="B800" s="822" t="s">
        <v>570</v>
      </c>
      <c r="C800" s="825" t="s">
        <v>592</v>
      </c>
      <c r="D800" s="839" t="s">
        <v>593</v>
      </c>
      <c r="E800" s="825" t="s">
        <v>2546</v>
      </c>
      <c r="F800" s="839" t="s">
        <v>2547</v>
      </c>
      <c r="G800" s="825" t="s">
        <v>3590</v>
      </c>
      <c r="H800" s="825" t="s">
        <v>3591</v>
      </c>
      <c r="I800" s="831">
        <v>5750</v>
      </c>
      <c r="J800" s="831">
        <v>1</v>
      </c>
      <c r="K800" s="832">
        <v>5750</v>
      </c>
    </row>
    <row r="801" spans="1:11" ht="14.45" customHeight="1" x14ac:dyDescent="0.2">
      <c r="A801" s="821" t="s">
        <v>569</v>
      </c>
      <c r="B801" s="822" t="s">
        <v>570</v>
      </c>
      <c r="C801" s="825" t="s">
        <v>592</v>
      </c>
      <c r="D801" s="839" t="s">
        <v>593</v>
      </c>
      <c r="E801" s="825" t="s">
        <v>2546</v>
      </c>
      <c r="F801" s="839" t="s">
        <v>2547</v>
      </c>
      <c r="G801" s="825" t="s">
        <v>3592</v>
      </c>
      <c r="H801" s="825" t="s">
        <v>3593</v>
      </c>
      <c r="I801" s="831">
        <v>3897.35009765625</v>
      </c>
      <c r="J801" s="831">
        <v>5</v>
      </c>
      <c r="K801" s="832">
        <v>19486.75048828125</v>
      </c>
    </row>
    <row r="802" spans="1:11" ht="14.45" customHeight="1" x14ac:dyDescent="0.2">
      <c r="A802" s="821" t="s">
        <v>569</v>
      </c>
      <c r="B802" s="822" t="s">
        <v>570</v>
      </c>
      <c r="C802" s="825" t="s">
        <v>592</v>
      </c>
      <c r="D802" s="839" t="s">
        <v>593</v>
      </c>
      <c r="E802" s="825" t="s">
        <v>2546</v>
      </c>
      <c r="F802" s="839" t="s">
        <v>2547</v>
      </c>
      <c r="G802" s="825" t="s">
        <v>3594</v>
      </c>
      <c r="H802" s="825" t="s">
        <v>3595</v>
      </c>
      <c r="I802" s="831">
        <v>6740.14990234375</v>
      </c>
      <c r="J802" s="831">
        <v>2</v>
      </c>
      <c r="K802" s="832">
        <v>13480.2998046875</v>
      </c>
    </row>
    <row r="803" spans="1:11" ht="14.45" customHeight="1" x14ac:dyDescent="0.2">
      <c r="A803" s="821" t="s">
        <v>569</v>
      </c>
      <c r="B803" s="822" t="s">
        <v>570</v>
      </c>
      <c r="C803" s="825" t="s">
        <v>592</v>
      </c>
      <c r="D803" s="839" t="s">
        <v>593</v>
      </c>
      <c r="E803" s="825" t="s">
        <v>2546</v>
      </c>
      <c r="F803" s="839" t="s">
        <v>2547</v>
      </c>
      <c r="G803" s="825" t="s">
        <v>3596</v>
      </c>
      <c r="H803" s="825" t="s">
        <v>3597</v>
      </c>
      <c r="I803" s="831">
        <v>6707.9501953125</v>
      </c>
      <c r="J803" s="831">
        <v>3</v>
      </c>
      <c r="K803" s="832">
        <v>20123.8505859375</v>
      </c>
    </row>
    <row r="804" spans="1:11" ht="14.45" customHeight="1" x14ac:dyDescent="0.2">
      <c r="A804" s="821" t="s">
        <v>569</v>
      </c>
      <c r="B804" s="822" t="s">
        <v>570</v>
      </c>
      <c r="C804" s="825" t="s">
        <v>592</v>
      </c>
      <c r="D804" s="839" t="s">
        <v>593</v>
      </c>
      <c r="E804" s="825" t="s">
        <v>3598</v>
      </c>
      <c r="F804" s="839" t="s">
        <v>3599</v>
      </c>
      <c r="G804" s="825" t="s">
        <v>3600</v>
      </c>
      <c r="H804" s="825" t="s">
        <v>3601</v>
      </c>
      <c r="I804" s="831">
        <v>11235.849609375</v>
      </c>
      <c r="J804" s="831">
        <v>1</v>
      </c>
      <c r="K804" s="832">
        <v>11235.849609375</v>
      </c>
    </row>
    <row r="805" spans="1:11" ht="14.45" customHeight="1" x14ac:dyDescent="0.2">
      <c r="A805" s="821" t="s">
        <v>569</v>
      </c>
      <c r="B805" s="822" t="s">
        <v>570</v>
      </c>
      <c r="C805" s="825" t="s">
        <v>592</v>
      </c>
      <c r="D805" s="839" t="s">
        <v>593</v>
      </c>
      <c r="E805" s="825" t="s">
        <v>3598</v>
      </c>
      <c r="F805" s="839" t="s">
        <v>3599</v>
      </c>
      <c r="G805" s="825" t="s">
        <v>3602</v>
      </c>
      <c r="H805" s="825" t="s">
        <v>3603</v>
      </c>
      <c r="I805" s="831">
        <v>4480</v>
      </c>
      <c r="J805" s="831">
        <v>2</v>
      </c>
      <c r="K805" s="832">
        <v>8960</v>
      </c>
    </row>
    <row r="806" spans="1:11" ht="14.45" customHeight="1" x14ac:dyDescent="0.2">
      <c r="A806" s="821" t="s">
        <v>569</v>
      </c>
      <c r="B806" s="822" t="s">
        <v>570</v>
      </c>
      <c r="C806" s="825" t="s">
        <v>592</v>
      </c>
      <c r="D806" s="839" t="s">
        <v>593</v>
      </c>
      <c r="E806" s="825" t="s">
        <v>3598</v>
      </c>
      <c r="F806" s="839" t="s">
        <v>3599</v>
      </c>
      <c r="G806" s="825" t="s">
        <v>3604</v>
      </c>
      <c r="H806" s="825" t="s">
        <v>3605</v>
      </c>
      <c r="I806" s="831">
        <v>306.67001342773438</v>
      </c>
      <c r="J806" s="831">
        <v>12</v>
      </c>
      <c r="K806" s="832">
        <v>3680.0000915527344</v>
      </c>
    </row>
    <row r="807" spans="1:11" ht="14.45" customHeight="1" x14ac:dyDescent="0.2">
      <c r="A807" s="821" t="s">
        <v>569</v>
      </c>
      <c r="B807" s="822" t="s">
        <v>570</v>
      </c>
      <c r="C807" s="825" t="s">
        <v>592</v>
      </c>
      <c r="D807" s="839" t="s">
        <v>593</v>
      </c>
      <c r="E807" s="825" t="s">
        <v>3598</v>
      </c>
      <c r="F807" s="839" t="s">
        <v>3599</v>
      </c>
      <c r="G807" s="825" t="s">
        <v>3606</v>
      </c>
      <c r="H807" s="825" t="s">
        <v>3607</v>
      </c>
      <c r="I807" s="831">
        <v>3450</v>
      </c>
      <c r="J807" s="831">
        <v>1</v>
      </c>
      <c r="K807" s="832">
        <v>3450</v>
      </c>
    </row>
    <row r="808" spans="1:11" ht="14.45" customHeight="1" x14ac:dyDescent="0.2">
      <c r="A808" s="821" t="s">
        <v>569</v>
      </c>
      <c r="B808" s="822" t="s">
        <v>570</v>
      </c>
      <c r="C808" s="825" t="s">
        <v>592</v>
      </c>
      <c r="D808" s="839" t="s">
        <v>593</v>
      </c>
      <c r="E808" s="825" t="s">
        <v>3598</v>
      </c>
      <c r="F808" s="839" t="s">
        <v>3599</v>
      </c>
      <c r="G808" s="825" t="s">
        <v>3608</v>
      </c>
      <c r="H808" s="825" t="s">
        <v>3609</v>
      </c>
      <c r="I808" s="831">
        <v>3450</v>
      </c>
      <c r="J808" s="831">
        <v>3</v>
      </c>
      <c r="K808" s="832">
        <v>10350</v>
      </c>
    </row>
    <row r="809" spans="1:11" ht="14.45" customHeight="1" x14ac:dyDescent="0.2">
      <c r="A809" s="821" t="s">
        <v>569</v>
      </c>
      <c r="B809" s="822" t="s">
        <v>570</v>
      </c>
      <c r="C809" s="825" t="s">
        <v>592</v>
      </c>
      <c r="D809" s="839" t="s">
        <v>593</v>
      </c>
      <c r="E809" s="825" t="s">
        <v>3598</v>
      </c>
      <c r="F809" s="839" t="s">
        <v>3599</v>
      </c>
      <c r="G809" s="825" t="s">
        <v>3610</v>
      </c>
      <c r="H809" s="825" t="s">
        <v>3611</v>
      </c>
      <c r="I809" s="831">
        <v>3655.0667317708335</v>
      </c>
      <c r="J809" s="831">
        <v>6</v>
      </c>
      <c r="K809" s="832">
        <v>26316.60048828274</v>
      </c>
    </row>
    <row r="810" spans="1:11" ht="14.45" customHeight="1" x14ac:dyDescent="0.2">
      <c r="A810" s="821" t="s">
        <v>569</v>
      </c>
      <c r="B810" s="822" t="s">
        <v>570</v>
      </c>
      <c r="C810" s="825" t="s">
        <v>592</v>
      </c>
      <c r="D810" s="839" t="s">
        <v>593</v>
      </c>
      <c r="E810" s="825" t="s">
        <v>3598</v>
      </c>
      <c r="F810" s="839" t="s">
        <v>3599</v>
      </c>
      <c r="G810" s="825" t="s">
        <v>3612</v>
      </c>
      <c r="H810" s="825" t="s">
        <v>3613</v>
      </c>
      <c r="I810" s="831">
        <v>8286.900390625</v>
      </c>
      <c r="J810" s="831">
        <v>3</v>
      </c>
      <c r="K810" s="832">
        <v>24860.69921875</v>
      </c>
    </row>
    <row r="811" spans="1:11" ht="14.45" customHeight="1" x14ac:dyDescent="0.2">
      <c r="A811" s="821" t="s">
        <v>569</v>
      </c>
      <c r="B811" s="822" t="s">
        <v>570</v>
      </c>
      <c r="C811" s="825" t="s">
        <v>592</v>
      </c>
      <c r="D811" s="839" t="s">
        <v>593</v>
      </c>
      <c r="E811" s="825" t="s">
        <v>3598</v>
      </c>
      <c r="F811" s="839" t="s">
        <v>3599</v>
      </c>
      <c r="G811" s="825" t="s">
        <v>3614</v>
      </c>
      <c r="H811" s="825" t="s">
        <v>3615</v>
      </c>
      <c r="I811" s="831">
        <v>4600</v>
      </c>
      <c r="J811" s="831">
        <v>1</v>
      </c>
      <c r="K811" s="832">
        <v>4600</v>
      </c>
    </row>
    <row r="812" spans="1:11" ht="14.45" customHeight="1" x14ac:dyDescent="0.2">
      <c r="A812" s="821" t="s">
        <v>569</v>
      </c>
      <c r="B812" s="822" t="s">
        <v>570</v>
      </c>
      <c r="C812" s="825" t="s">
        <v>592</v>
      </c>
      <c r="D812" s="839" t="s">
        <v>593</v>
      </c>
      <c r="E812" s="825" t="s">
        <v>3598</v>
      </c>
      <c r="F812" s="839" t="s">
        <v>3599</v>
      </c>
      <c r="G812" s="825" t="s">
        <v>3616</v>
      </c>
      <c r="H812" s="825" t="s">
        <v>3617</v>
      </c>
      <c r="I812" s="831">
        <v>3820.300048828125</v>
      </c>
      <c r="J812" s="831">
        <v>2</v>
      </c>
      <c r="K812" s="832">
        <v>7640.60009765625</v>
      </c>
    </row>
    <row r="813" spans="1:11" ht="14.45" customHeight="1" x14ac:dyDescent="0.2">
      <c r="A813" s="821" t="s">
        <v>569</v>
      </c>
      <c r="B813" s="822" t="s">
        <v>570</v>
      </c>
      <c r="C813" s="825" t="s">
        <v>592</v>
      </c>
      <c r="D813" s="839" t="s">
        <v>593</v>
      </c>
      <c r="E813" s="825" t="s">
        <v>2241</v>
      </c>
      <c r="F813" s="839" t="s">
        <v>2242</v>
      </c>
      <c r="G813" s="825" t="s">
        <v>3618</v>
      </c>
      <c r="H813" s="825" t="s">
        <v>3619</v>
      </c>
      <c r="I813" s="831">
        <v>3630</v>
      </c>
      <c r="J813" s="831">
        <v>1</v>
      </c>
      <c r="K813" s="832">
        <v>3630</v>
      </c>
    </row>
    <row r="814" spans="1:11" ht="14.45" customHeight="1" x14ac:dyDescent="0.2">
      <c r="A814" s="821" t="s">
        <v>569</v>
      </c>
      <c r="B814" s="822" t="s">
        <v>570</v>
      </c>
      <c r="C814" s="825" t="s">
        <v>592</v>
      </c>
      <c r="D814" s="839" t="s">
        <v>593</v>
      </c>
      <c r="E814" s="825" t="s">
        <v>2241</v>
      </c>
      <c r="F814" s="839" t="s">
        <v>2242</v>
      </c>
      <c r="G814" s="825" t="s">
        <v>3620</v>
      </c>
      <c r="H814" s="825" t="s">
        <v>3621</v>
      </c>
      <c r="I814" s="831">
        <v>2710.39990234375</v>
      </c>
      <c r="J814" s="831">
        <v>1</v>
      </c>
      <c r="K814" s="832">
        <v>2710.39990234375</v>
      </c>
    </row>
    <row r="815" spans="1:11" ht="14.45" customHeight="1" x14ac:dyDescent="0.2">
      <c r="A815" s="821" t="s">
        <v>569</v>
      </c>
      <c r="B815" s="822" t="s">
        <v>570</v>
      </c>
      <c r="C815" s="825" t="s">
        <v>592</v>
      </c>
      <c r="D815" s="839" t="s">
        <v>593</v>
      </c>
      <c r="E815" s="825" t="s">
        <v>2241</v>
      </c>
      <c r="F815" s="839" t="s">
        <v>2242</v>
      </c>
      <c r="G815" s="825" t="s">
        <v>3622</v>
      </c>
      <c r="H815" s="825" t="s">
        <v>3623</v>
      </c>
      <c r="I815" s="831">
        <v>802.1300048828125</v>
      </c>
      <c r="J815" s="831">
        <v>2</v>
      </c>
      <c r="K815" s="832">
        <v>1604.25</v>
      </c>
    </row>
    <row r="816" spans="1:11" ht="14.45" customHeight="1" x14ac:dyDescent="0.2">
      <c r="A816" s="821" t="s">
        <v>569</v>
      </c>
      <c r="B816" s="822" t="s">
        <v>570</v>
      </c>
      <c r="C816" s="825" t="s">
        <v>592</v>
      </c>
      <c r="D816" s="839" t="s">
        <v>593</v>
      </c>
      <c r="E816" s="825" t="s">
        <v>2241</v>
      </c>
      <c r="F816" s="839" t="s">
        <v>2242</v>
      </c>
      <c r="G816" s="825" t="s">
        <v>3624</v>
      </c>
      <c r="H816" s="825" t="s">
        <v>3625</v>
      </c>
      <c r="I816" s="831">
        <v>4445.89990234375</v>
      </c>
      <c r="J816" s="831">
        <v>11</v>
      </c>
      <c r="K816" s="832">
        <v>48904.89892578125</v>
      </c>
    </row>
    <row r="817" spans="1:11" ht="14.45" customHeight="1" x14ac:dyDescent="0.2">
      <c r="A817" s="821" t="s">
        <v>569</v>
      </c>
      <c r="B817" s="822" t="s">
        <v>570</v>
      </c>
      <c r="C817" s="825" t="s">
        <v>592</v>
      </c>
      <c r="D817" s="839" t="s">
        <v>593</v>
      </c>
      <c r="E817" s="825" t="s">
        <v>2241</v>
      </c>
      <c r="F817" s="839" t="s">
        <v>2242</v>
      </c>
      <c r="G817" s="825" t="s">
        <v>3626</v>
      </c>
      <c r="H817" s="825" t="s">
        <v>3627</v>
      </c>
      <c r="I817" s="831">
        <v>344.44000244140625</v>
      </c>
      <c r="J817" s="831">
        <v>30</v>
      </c>
      <c r="K817" s="832">
        <v>10333.150390625</v>
      </c>
    </row>
    <row r="818" spans="1:11" ht="14.45" customHeight="1" x14ac:dyDescent="0.2">
      <c r="A818" s="821" t="s">
        <v>569</v>
      </c>
      <c r="B818" s="822" t="s">
        <v>570</v>
      </c>
      <c r="C818" s="825" t="s">
        <v>592</v>
      </c>
      <c r="D818" s="839" t="s">
        <v>593</v>
      </c>
      <c r="E818" s="825" t="s">
        <v>2241</v>
      </c>
      <c r="F818" s="839" t="s">
        <v>2242</v>
      </c>
      <c r="G818" s="825" t="s">
        <v>3628</v>
      </c>
      <c r="H818" s="825" t="s">
        <v>3629</v>
      </c>
      <c r="I818" s="831">
        <v>508.79000854492188</v>
      </c>
      <c r="J818" s="831">
        <v>2</v>
      </c>
      <c r="K818" s="832">
        <v>1017.5800170898438</v>
      </c>
    </row>
    <row r="819" spans="1:11" ht="14.45" customHeight="1" x14ac:dyDescent="0.2">
      <c r="A819" s="821" t="s">
        <v>569</v>
      </c>
      <c r="B819" s="822" t="s">
        <v>570</v>
      </c>
      <c r="C819" s="825" t="s">
        <v>592</v>
      </c>
      <c r="D819" s="839" t="s">
        <v>593</v>
      </c>
      <c r="E819" s="825" t="s">
        <v>2241</v>
      </c>
      <c r="F819" s="839" t="s">
        <v>2242</v>
      </c>
      <c r="G819" s="825" t="s">
        <v>3630</v>
      </c>
      <c r="H819" s="825" t="s">
        <v>3631</v>
      </c>
      <c r="I819" s="831">
        <v>4840</v>
      </c>
      <c r="J819" s="831">
        <v>3</v>
      </c>
      <c r="K819" s="832">
        <v>14520</v>
      </c>
    </row>
    <row r="820" spans="1:11" ht="14.45" customHeight="1" x14ac:dyDescent="0.2">
      <c r="A820" s="821" t="s">
        <v>569</v>
      </c>
      <c r="B820" s="822" t="s">
        <v>570</v>
      </c>
      <c r="C820" s="825" t="s">
        <v>592</v>
      </c>
      <c r="D820" s="839" t="s">
        <v>593</v>
      </c>
      <c r="E820" s="825" t="s">
        <v>2241</v>
      </c>
      <c r="F820" s="839" t="s">
        <v>2242</v>
      </c>
      <c r="G820" s="825" t="s">
        <v>3632</v>
      </c>
      <c r="H820" s="825" t="s">
        <v>3633</v>
      </c>
      <c r="I820" s="831">
        <v>1538.9550170898438</v>
      </c>
      <c r="J820" s="831">
        <v>4</v>
      </c>
      <c r="K820" s="832">
        <v>6155.81005859375</v>
      </c>
    </row>
    <row r="821" spans="1:11" ht="14.45" customHeight="1" x14ac:dyDescent="0.2">
      <c r="A821" s="821" t="s">
        <v>569</v>
      </c>
      <c r="B821" s="822" t="s">
        <v>570</v>
      </c>
      <c r="C821" s="825" t="s">
        <v>592</v>
      </c>
      <c r="D821" s="839" t="s">
        <v>593</v>
      </c>
      <c r="E821" s="825" t="s">
        <v>2241</v>
      </c>
      <c r="F821" s="839" t="s">
        <v>2242</v>
      </c>
      <c r="G821" s="825" t="s">
        <v>3634</v>
      </c>
      <c r="H821" s="825" t="s">
        <v>3635</v>
      </c>
      <c r="I821" s="831">
        <v>7263.635009765625</v>
      </c>
      <c r="J821" s="831">
        <v>10</v>
      </c>
      <c r="K821" s="832">
        <v>72636.30859375</v>
      </c>
    </row>
    <row r="822" spans="1:11" ht="14.45" customHeight="1" x14ac:dyDescent="0.2">
      <c r="A822" s="821" t="s">
        <v>569</v>
      </c>
      <c r="B822" s="822" t="s">
        <v>570</v>
      </c>
      <c r="C822" s="825" t="s">
        <v>592</v>
      </c>
      <c r="D822" s="839" t="s">
        <v>593</v>
      </c>
      <c r="E822" s="825" t="s">
        <v>2241</v>
      </c>
      <c r="F822" s="839" t="s">
        <v>2242</v>
      </c>
      <c r="G822" s="825" t="s">
        <v>3636</v>
      </c>
      <c r="H822" s="825" t="s">
        <v>3637</v>
      </c>
      <c r="I822" s="831">
        <v>3378.239990234375</v>
      </c>
      <c r="J822" s="831">
        <v>1</v>
      </c>
      <c r="K822" s="832">
        <v>3378.239990234375</v>
      </c>
    </row>
    <row r="823" spans="1:11" ht="14.45" customHeight="1" x14ac:dyDescent="0.2">
      <c r="A823" s="821" t="s">
        <v>569</v>
      </c>
      <c r="B823" s="822" t="s">
        <v>570</v>
      </c>
      <c r="C823" s="825" t="s">
        <v>592</v>
      </c>
      <c r="D823" s="839" t="s">
        <v>593</v>
      </c>
      <c r="E823" s="825" t="s">
        <v>2241</v>
      </c>
      <c r="F823" s="839" t="s">
        <v>2242</v>
      </c>
      <c r="G823" s="825" t="s">
        <v>3638</v>
      </c>
      <c r="H823" s="825" t="s">
        <v>3639</v>
      </c>
      <c r="I823" s="831">
        <v>3377.550048828125</v>
      </c>
      <c r="J823" s="831">
        <v>1</v>
      </c>
      <c r="K823" s="832">
        <v>3377.550048828125</v>
      </c>
    </row>
    <row r="824" spans="1:11" ht="14.45" customHeight="1" x14ac:dyDescent="0.2">
      <c r="A824" s="821" t="s">
        <v>569</v>
      </c>
      <c r="B824" s="822" t="s">
        <v>570</v>
      </c>
      <c r="C824" s="825" t="s">
        <v>592</v>
      </c>
      <c r="D824" s="839" t="s">
        <v>593</v>
      </c>
      <c r="E824" s="825" t="s">
        <v>2241</v>
      </c>
      <c r="F824" s="839" t="s">
        <v>2242</v>
      </c>
      <c r="G824" s="825" t="s">
        <v>3640</v>
      </c>
      <c r="H824" s="825" t="s">
        <v>3641</v>
      </c>
      <c r="I824" s="831">
        <v>3378.239990234375</v>
      </c>
      <c r="J824" s="831">
        <v>1</v>
      </c>
      <c r="K824" s="832">
        <v>3378.239990234375</v>
      </c>
    </row>
    <row r="825" spans="1:11" ht="14.45" customHeight="1" x14ac:dyDescent="0.2">
      <c r="A825" s="821" t="s">
        <v>569</v>
      </c>
      <c r="B825" s="822" t="s">
        <v>570</v>
      </c>
      <c r="C825" s="825" t="s">
        <v>592</v>
      </c>
      <c r="D825" s="839" t="s">
        <v>593</v>
      </c>
      <c r="E825" s="825" t="s">
        <v>2241</v>
      </c>
      <c r="F825" s="839" t="s">
        <v>2242</v>
      </c>
      <c r="G825" s="825" t="s">
        <v>3642</v>
      </c>
      <c r="H825" s="825" t="s">
        <v>3643</v>
      </c>
      <c r="I825" s="831">
        <v>6750.5</v>
      </c>
      <c r="J825" s="831">
        <v>1</v>
      </c>
      <c r="K825" s="832">
        <v>6750.5</v>
      </c>
    </row>
    <row r="826" spans="1:11" ht="14.45" customHeight="1" x14ac:dyDescent="0.2">
      <c r="A826" s="821" t="s">
        <v>569</v>
      </c>
      <c r="B826" s="822" t="s">
        <v>570</v>
      </c>
      <c r="C826" s="825" t="s">
        <v>592</v>
      </c>
      <c r="D826" s="839" t="s">
        <v>593</v>
      </c>
      <c r="E826" s="825" t="s">
        <v>2241</v>
      </c>
      <c r="F826" s="839" t="s">
        <v>2242</v>
      </c>
      <c r="G826" s="825" t="s">
        <v>3644</v>
      </c>
      <c r="H826" s="825" t="s">
        <v>3645</v>
      </c>
      <c r="I826" s="831">
        <v>6750.5</v>
      </c>
      <c r="J826" s="831">
        <v>1</v>
      </c>
      <c r="K826" s="832">
        <v>6750.5</v>
      </c>
    </row>
    <row r="827" spans="1:11" ht="14.45" customHeight="1" x14ac:dyDescent="0.2">
      <c r="A827" s="821" t="s">
        <v>569</v>
      </c>
      <c r="B827" s="822" t="s">
        <v>570</v>
      </c>
      <c r="C827" s="825" t="s">
        <v>592</v>
      </c>
      <c r="D827" s="839" t="s">
        <v>593</v>
      </c>
      <c r="E827" s="825" t="s">
        <v>2241</v>
      </c>
      <c r="F827" s="839" t="s">
        <v>2242</v>
      </c>
      <c r="G827" s="825" t="s">
        <v>3646</v>
      </c>
      <c r="H827" s="825" t="s">
        <v>3647</v>
      </c>
      <c r="I827" s="831">
        <v>1538.9550170898438</v>
      </c>
      <c r="J827" s="831">
        <v>4</v>
      </c>
      <c r="K827" s="832">
        <v>6155.81005859375</v>
      </c>
    </row>
    <row r="828" spans="1:11" ht="14.45" customHeight="1" x14ac:dyDescent="0.2">
      <c r="A828" s="821" t="s">
        <v>569</v>
      </c>
      <c r="B828" s="822" t="s">
        <v>570</v>
      </c>
      <c r="C828" s="825" t="s">
        <v>592</v>
      </c>
      <c r="D828" s="839" t="s">
        <v>593</v>
      </c>
      <c r="E828" s="825" t="s">
        <v>2241</v>
      </c>
      <c r="F828" s="839" t="s">
        <v>2242</v>
      </c>
      <c r="G828" s="825" t="s">
        <v>3648</v>
      </c>
      <c r="H828" s="825" t="s">
        <v>3649</v>
      </c>
      <c r="I828" s="831">
        <v>2904</v>
      </c>
      <c r="J828" s="831">
        <v>5</v>
      </c>
      <c r="K828" s="832">
        <v>14520</v>
      </c>
    </row>
    <row r="829" spans="1:11" ht="14.45" customHeight="1" x14ac:dyDescent="0.2">
      <c r="A829" s="821" t="s">
        <v>569</v>
      </c>
      <c r="B829" s="822" t="s">
        <v>570</v>
      </c>
      <c r="C829" s="825" t="s">
        <v>592</v>
      </c>
      <c r="D829" s="839" t="s">
        <v>593</v>
      </c>
      <c r="E829" s="825" t="s">
        <v>2241</v>
      </c>
      <c r="F829" s="839" t="s">
        <v>2242</v>
      </c>
      <c r="G829" s="825" t="s">
        <v>3650</v>
      </c>
      <c r="H829" s="825" t="s">
        <v>3651</v>
      </c>
      <c r="I829" s="831">
        <v>3388</v>
      </c>
      <c r="J829" s="831">
        <v>1</v>
      </c>
      <c r="K829" s="832">
        <v>3388</v>
      </c>
    </row>
    <row r="830" spans="1:11" ht="14.45" customHeight="1" x14ac:dyDescent="0.2">
      <c r="A830" s="821" t="s">
        <v>569</v>
      </c>
      <c r="B830" s="822" t="s">
        <v>570</v>
      </c>
      <c r="C830" s="825" t="s">
        <v>592</v>
      </c>
      <c r="D830" s="839" t="s">
        <v>593</v>
      </c>
      <c r="E830" s="825" t="s">
        <v>2241</v>
      </c>
      <c r="F830" s="839" t="s">
        <v>2242</v>
      </c>
      <c r="G830" s="825" t="s">
        <v>3652</v>
      </c>
      <c r="H830" s="825" t="s">
        <v>3653</v>
      </c>
      <c r="I830" s="831">
        <v>3388</v>
      </c>
      <c r="J830" s="831">
        <v>1</v>
      </c>
      <c r="K830" s="832">
        <v>3388</v>
      </c>
    </row>
    <row r="831" spans="1:11" ht="14.45" customHeight="1" x14ac:dyDescent="0.2">
      <c r="A831" s="821" t="s">
        <v>569</v>
      </c>
      <c r="B831" s="822" t="s">
        <v>570</v>
      </c>
      <c r="C831" s="825" t="s">
        <v>592</v>
      </c>
      <c r="D831" s="839" t="s">
        <v>593</v>
      </c>
      <c r="E831" s="825" t="s">
        <v>2241</v>
      </c>
      <c r="F831" s="839" t="s">
        <v>2242</v>
      </c>
      <c r="G831" s="825" t="s">
        <v>3654</v>
      </c>
      <c r="H831" s="825" t="s">
        <v>3655</v>
      </c>
      <c r="I831" s="831">
        <v>3388</v>
      </c>
      <c r="J831" s="831">
        <v>1</v>
      </c>
      <c r="K831" s="832">
        <v>3388</v>
      </c>
    </row>
    <row r="832" spans="1:11" ht="14.45" customHeight="1" x14ac:dyDescent="0.2">
      <c r="A832" s="821" t="s">
        <v>569</v>
      </c>
      <c r="B832" s="822" t="s">
        <v>570</v>
      </c>
      <c r="C832" s="825" t="s">
        <v>592</v>
      </c>
      <c r="D832" s="839" t="s">
        <v>593</v>
      </c>
      <c r="E832" s="825" t="s">
        <v>2241</v>
      </c>
      <c r="F832" s="839" t="s">
        <v>2242</v>
      </c>
      <c r="G832" s="825" t="s">
        <v>3656</v>
      </c>
      <c r="H832" s="825" t="s">
        <v>3657</v>
      </c>
      <c r="I832" s="831">
        <v>1368.5</v>
      </c>
      <c r="J832" s="831">
        <v>1</v>
      </c>
      <c r="K832" s="832">
        <v>1368.5</v>
      </c>
    </row>
    <row r="833" spans="1:11" ht="14.45" customHeight="1" x14ac:dyDescent="0.2">
      <c r="A833" s="821" t="s">
        <v>569</v>
      </c>
      <c r="B833" s="822" t="s">
        <v>570</v>
      </c>
      <c r="C833" s="825" t="s">
        <v>592</v>
      </c>
      <c r="D833" s="839" t="s">
        <v>593</v>
      </c>
      <c r="E833" s="825" t="s">
        <v>2241</v>
      </c>
      <c r="F833" s="839" t="s">
        <v>2242</v>
      </c>
      <c r="G833" s="825" t="s">
        <v>3658</v>
      </c>
      <c r="H833" s="825" t="s">
        <v>3659</v>
      </c>
      <c r="I833" s="831">
        <v>1368.5</v>
      </c>
      <c r="J833" s="831">
        <v>1</v>
      </c>
      <c r="K833" s="832">
        <v>1368.5</v>
      </c>
    </row>
    <row r="834" spans="1:11" ht="14.45" customHeight="1" x14ac:dyDescent="0.2">
      <c r="A834" s="821" t="s">
        <v>569</v>
      </c>
      <c r="B834" s="822" t="s">
        <v>570</v>
      </c>
      <c r="C834" s="825" t="s">
        <v>592</v>
      </c>
      <c r="D834" s="839" t="s">
        <v>593</v>
      </c>
      <c r="E834" s="825" t="s">
        <v>2241</v>
      </c>
      <c r="F834" s="839" t="s">
        <v>2242</v>
      </c>
      <c r="G834" s="825" t="s">
        <v>3660</v>
      </c>
      <c r="H834" s="825" t="s">
        <v>3661</v>
      </c>
      <c r="I834" s="831">
        <v>1512.5</v>
      </c>
      <c r="J834" s="831">
        <v>2</v>
      </c>
      <c r="K834" s="832">
        <v>3025</v>
      </c>
    </row>
    <row r="835" spans="1:11" ht="14.45" customHeight="1" x14ac:dyDescent="0.2">
      <c r="A835" s="821" t="s">
        <v>569</v>
      </c>
      <c r="B835" s="822" t="s">
        <v>570</v>
      </c>
      <c r="C835" s="825" t="s">
        <v>592</v>
      </c>
      <c r="D835" s="839" t="s">
        <v>593</v>
      </c>
      <c r="E835" s="825" t="s">
        <v>2241</v>
      </c>
      <c r="F835" s="839" t="s">
        <v>2242</v>
      </c>
      <c r="G835" s="825" t="s">
        <v>3662</v>
      </c>
      <c r="H835" s="825" t="s">
        <v>3663</v>
      </c>
      <c r="I835" s="831">
        <v>1089</v>
      </c>
      <c r="J835" s="831">
        <v>40</v>
      </c>
      <c r="K835" s="832">
        <v>43560</v>
      </c>
    </row>
    <row r="836" spans="1:11" ht="14.45" customHeight="1" x14ac:dyDescent="0.2">
      <c r="A836" s="821" t="s">
        <v>569</v>
      </c>
      <c r="B836" s="822" t="s">
        <v>570</v>
      </c>
      <c r="C836" s="825" t="s">
        <v>592</v>
      </c>
      <c r="D836" s="839" t="s">
        <v>593</v>
      </c>
      <c r="E836" s="825" t="s">
        <v>2241</v>
      </c>
      <c r="F836" s="839" t="s">
        <v>2242</v>
      </c>
      <c r="G836" s="825" t="s">
        <v>3664</v>
      </c>
      <c r="H836" s="825" t="s">
        <v>3665</v>
      </c>
      <c r="I836" s="831">
        <v>302.5</v>
      </c>
      <c r="J836" s="831">
        <v>60</v>
      </c>
      <c r="K836" s="832">
        <v>18150</v>
      </c>
    </row>
    <row r="837" spans="1:11" ht="14.45" customHeight="1" x14ac:dyDescent="0.2">
      <c r="A837" s="821" t="s">
        <v>569</v>
      </c>
      <c r="B837" s="822" t="s">
        <v>570</v>
      </c>
      <c r="C837" s="825" t="s">
        <v>592</v>
      </c>
      <c r="D837" s="839" t="s">
        <v>593</v>
      </c>
      <c r="E837" s="825" t="s">
        <v>2241</v>
      </c>
      <c r="F837" s="839" t="s">
        <v>2242</v>
      </c>
      <c r="G837" s="825" t="s">
        <v>3666</v>
      </c>
      <c r="H837" s="825" t="s">
        <v>3667</v>
      </c>
      <c r="I837" s="831">
        <v>4840</v>
      </c>
      <c r="J837" s="831">
        <v>25</v>
      </c>
      <c r="K837" s="832">
        <v>121000</v>
      </c>
    </row>
    <row r="838" spans="1:11" ht="14.45" customHeight="1" x14ac:dyDescent="0.2">
      <c r="A838" s="821" t="s">
        <v>569</v>
      </c>
      <c r="B838" s="822" t="s">
        <v>570</v>
      </c>
      <c r="C838" s="825" t="s">
        <v>592</v>
      </c>
      <c r="D838" s="839" t="s">
        <v>593</v>
      </c>
      <c r="E838" s="825" t="s">
        <v>2241</v>
      </c>
      <c r="F838" s="839" t="s">
        <v>2242</v>
      </c>
      <c r="G838" s="825" t="s">
        <v>3668</v>
      </c>
      <c r="H838" s="825" t="s">
        <v>3669</v>
      </c>
      <c r="I838" s="831">
        <v>582.010009765625</v>
      </c>
      <c r="J838" s="831">
        <v>1</v>
      </c>
      <c r="K838" s="832">
        <v>582.010009765625</v>
      </c>
    </row>
    <row r="839" spans="1:11" ht="14.45" customHeight="1" x14ac:dyDescent="0.2">
      <c r="A839" s="821" t="s">
        <v>569</v>
      </c>
      <c r="B839" s="822" t="s">
        <v>570</v>
      </c>
      <c r="C839" s="825" t="s">
        <v>592</v>
      </c>
      <c r="D839" s="839" t="s">
        <v>593</v>
      </c>
      <c r="E839" s="825" t="s">
        <v>2241</v>
      </c>
      <c r="F839" s="839" t="s">
        <v>2242</v>
      </c>
      <c r="G839" s="825" t="s">
        <v>3670</v>
      </c>
      <c r="H839" s="825" t="s">
        <v>3671</v>
      </c>
      <c r="I839" s="831">
        <v>3256.110107421875</v>
      </c>
      <c r="J839" s="831">
        <v>1</v>
      </c>
      <c r="K839" s="832">
        <v>3256.110107421875</v>
      </c>
    </row>
    <row r="840" spans="1:11" ht="14.45" customHeight="1" x14ac:dyDescent="0.2">
      <c r="A840" s="821" t="s">
        <v>569</v>
      </c>
      <c r="B840" s="822" t="s">
        <v>570</v>
      </c>
      <c r="C840" s="825" t="s">
        <v>592</v>
      </c>
      <c r="D840" s="839" t="s">
        <v>593</v>
      </c>
      <c r="E840" s="825" t="s">
        <v>2241</v>
      </c>
      <c r="F840" s="839" t="s">
        <v>2242</v>
      </c>
      <c r="G840" s="825" t="s">
        <v>3672</v>
      </c>
      <c r="H840" s="825" t="s">
        <v>3673</v>
      </c>
      <c r="I840" s="831">
        <v>735.08001708984375</v>
      </c>
      <c r="J840" s="831">
        <v>2</v>
      </c>
      <c r="K840" s="832">
        <v>1470.1500244140625</v>
      </c>
    </row>
    <row r="841" spans="1:11" ht="14.45" customHeight="1" x14ac:dyDescent="0.2">
      <c r="A841" s="821" t="s">
        <v>569</v>
      </c>
      <c r="B841" s="822" t="s">
        <v>570</v>
      </c>
      <c r="C841" s="825" t="s">
        <v>592</v>
      </c>
      <c r="D841" s="839" t="s">
        <v>593</v>
      </c>
      <c r="E841" s="825" t="s">
        <v>2241</v>
      </c>
      <c r="F841" s="839" t="s">
        <v>2242</v>
      </c>
      <c r="G841" s="825" t="s">
        <v>3674</v>
      </c>
      <c r="H841" s="825" t="s">
        <v>3675</v>
      </c>
      <c r="I841" s="831">
        <v>2424.840087890625</v>
      </c>
      <c r="J841" s="831">
        <v>1</v>
      </c>
      <c r="K841" s="832">
        <v>2424.840087890625</v>
      </c>
    </row>
    <row r="842" spans="1:11" ht="14.45" customHeight="1" x14ac:dyDescent="0.2">
      <c r="A842" s="821" t="s">
        <v>569</v>
      </c>
      <c r="B842" s="822" t="s">
        <v>570</v>
      </c>
      <c r="C842" s="825" t="s">
        <v>592</v>
      </c>
      <c r="D842" s="839" t="s">
        <v>593</v>
      </c>
      <c r="E842" s="825" t="s">
        <v>2241</v>
      </c>
      <c r="F842" s="839" t="s">
        <v>2242</v>
      </c>
      <c r="G842" s="825" t="s">
        <v>3676</v>
      </c>
      <c r="H842" s="825" t="s">
        <v>3677</v>
      </c>
      <c r="I842" s="831">
        <v>1219.699951171875</v>
      </c>
      <c r="J842" s="831">
        <v>1</v>
      </c>
      <c r="K842" s="832">
        <v>1219.699951171875</v>
      </c>
    </row>
    <row r="843" spans="1:11" ht="14.45" customHeight="1" x14ac:dyDescent="0.2">
      <c r="A843" s="821" t="s">
        <v>569</v>
      </c>
      <c r="B843" s="822" t="s">
        <v>570</v>
      </c>
      <c r="C843" s="825" t="s">
        <v>592</v>
      </c>
      <c r="D843" s="839" t="s">
        <v>593</v>
      </c>
      <c r="E843" s="825" t="s">
        <v>2436</v>
      </c>
      <c r="F843" s="839" t="s">
        <v>2437</v>
      </c>
      <c r="G843" s="825" t="s">
        <v>3678</v>
      </c>
      <c r="H843" s="825" t="s">
        <v>3679</v>
      </c>
      <c r="I843" s="831">
        <v>46.959999084472656</v>
      </c>
      <c r="J843" s="831">
        <v>108</v>
      </c>
      <c r="K843" s="832">
        <v>5071.5</v>
      </c>
    </row>
    <row r="844" spans="1:11" ht="14.45" customHeight="1" x14ac:dyDescent="0.2">
      <c r="A844" s="821" t="s">
        <v>569</v>
      </c>
      <c r="B844" s="822" t="s">
        <v>570</v>
      </c>
      <c r="C844" s="825" t="s">
        <v>592</v>
      </c>
      <c r="D844" s="839" t="s">
        <v>593</v>
      </c>
      <c r="E844" s="825" t="s">
        <v>2436</v>
      </c>
      <c r="F844" s="839" t="s">
        <v>2437</v>
      </c>
      <c r="G844" s="825" t="s">
        <v>3680</v>
      </c>
      <c r="H844" s="825" t="s">
        <v>3681</v>
      </c>
      <c r="I844" s="831">
        <v>73.800003051757813</v>
      </c>
      <c r="J844" s="831">
        <v>72</v>
      </c>
      <c r="K844" s="832">
        <v>5313.60009765625</v>
      </c>
    </row>
    <row r="845" spans="1:11" ht="14.45" customHeight="1" x14ac:dyDescent="0.2">
      <c r="A845" s="821" t="s">
        <v>569</v>
      </c>
      <c r="B845" s="822" t="s">
        <v>570</v>
      </c>
      <c r="C845" s="825" t="s">
        <v>592</v>
      </c>
      <c r="D845" s="839" t="s">
        <v>593</v>
      </c>
      <c r="E845" s="825" t="s">
        <v>3682</v>
      </c>
      <c r="F845" s="839" t="s">
        <v>3683</v>
      </c>
      <c r="G845" s="825" t="s">
        <v>3684</v>
      </c>
      <c r="H845" s="825" t="s">
        <v>3685</v>
      </c>
      <c r="I845" s="831">
        <v>24623.5</v>
      </c>
      <c r="J845" s="831">
        <v>2</v>
      </c>
      <c r="K845" s="832">
        <v>49247</v>
      </c>
    </row>
    <row r="846" spans="1:11" ht="14.45" customHeight="1" thickBot="1" x14ac:dyDescent="0.25">
      <c r="A846" s="813" t="s">
        <v>569</v>
      </c>
      <c r="B846" s="814" t="s">
        <v>570</v>
      </c>
      <c r="C846" s="817" t="s">
        <v>592</v>
      </c>
      <c r="D846" s="840" t="s">
        <v>593</v>
      </c>
      <c r="E846" s="817" t="s">
        <v>3682</v>
      </c>
      <c r="F846" s="840" t="s">
        <v>3683</v>
      </c>
      <c r="G846" s="817" t="s">
        <v>3686</v>
      </c>
      <c r="H846" s="817" t="s">
        <v>3687</v>
      </c>
      <c r="I846" s="833">
        <v>169.39999389648438</v>
      </c>
      <c r="J846" s="833">
        <v>150</v>
      </c>
      <c r="K846" s="834">
        <v>25410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64796BD-347C-43BF-9F29-9231470FD58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59.5</v>
      </c>
      <c r="D6" s="490"/>
      <c r="E6" s="490"/>
      <c r="F6" s="489"/>
      <c r="G6" s="491">
        <f ca="1">SUM(Tabulka[05 h_vram])/2</f>
        <v>35876.25</v>
      </c>
      <c r="H6" s="490">
        <f ca="1">SUM(Tabulka[06 h_naduv])/2</f>
        <v>2668.5</v>
      </c>
      <c r="I6" s="490">
        <f ca="1">SUM(Tabulka[07 h_nadzk])/2</f>
        <v>303</v>
      </c>
      <c r="J6" s="489">
        <f ca="1">SUM(Tabulka[08 h_oon])/2</f>
        <v>906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22000</v>
      </c>
      <c r="N6" s="490">
        <f ca="1">SUM(Tabulka[12 m_oc])/2</f>
        <v>22000</v>
      </c>
      <c r="O6" s="489">
        <f ca="1">SUM(Tabulka[13 m_sk])/2</f>
        <v>18051062</v>
      </c>
      <c r="P6" s="488">
        <f ca="1">SUM(Tabulka[14_vzsk])/2</f>
        <v>0</v>
      </c>
      <c r="Q6" s="488">
        <f ca="1">SUM(Tabulka[15_vzpl])/2</f>
        <v>20400.782013685242</v>
      </c>
      <c r="R6" s="487">
        <f ca="1">IF(Q6=0,0,P6/Q6)</f>
        <v>0</v>
      </c>
      <c r="S6" s="486">
        <f ca="1">Q6-P6</f>
        <v>20400.782013685242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8527059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17067.448680351907</v>
      </c>
    </row>
    <row r="9" spans="1:19" x14ac:dyDescent="0.25">
      <c r="A9" s="468">
        <v>99</v>
      </c>
      <c r="B9" s="467" t="s">
        <v>3696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429917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17067.448680351907</v>
      </c>
    </row>
    <row r="10" spans="1:19" x14ac:dyDescent="0.25">
      <c r="A10" s="468">
        <v>100</v>
      </c>
      <c r="B10" s="467" t="s">
        <v>3697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44559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3698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8052583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3689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24324.25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9068333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3333.3333333333335</v>
      </c>
    </row>
    <row r="13" spans="1:19" x14ac:dyDescent="0.25">
      <c r="A13" s="468">
        <v>303</v>
      </c>
      <c r="B13" s="467" t="s">
        <v>3699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12.899999999999999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7197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2804601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3333.3333333333335</v>
      </c>
    </row>
    <row r="14" spans="1:19" x14ac:dyDescent="0.25">
      <c r="A14" s="468">
        <v>304</v>
      </c>
      <c r="B14" s="467" t="s">
        <v>3700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2671966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3701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2.3499999999999996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787206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636</v>
      </c>
      <c r="B16" s="467" t="s">
        <v>3702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199560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3703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8313.25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2605000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3690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455670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3704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455670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3EAC103-AA6D-452D-BAD5-F6211E36197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3695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3689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3690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3691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3689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3690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3692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3689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3690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3693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3689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3690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3694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</sheetData>
  <hyperlinks>
    <hyperlink ref="A2" location="Obsah!A1" display="Zpět na Obsah  KL 01  1.-4.měsíc" xr:uid="{A348011F-5AA1-43E2-B8EF-59AD88241F0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3707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1389009.96</v>
      </c>
      <c r="C3" s="343">
        <f t="shared" ref="C3:Z3" si="0">SUBTOTAL(9,C6:C1048576)</f>
        <v>0</v>
      </c>
      <c r="D3" s="343"/>
      <c r="E3" s="343">
        <f>SUBTOTAL(9,E6:E1048576)/4</f>
        <v>1114220.9399999985</v>
      </c>
      <c r="F3" s="343"/>
      <c r="G3" s="343">
        <f t="shared" si="0"/>
        <v>0</v>
      </c>
      <c r="H3" s="343">
        <f>SUBTOTAL(9,H6:H1048576)/4</f>
        <v>1075605.3100000045</v>
      </c>
      <c r="I3" s="346">
        <f>IF(B3&lt;&gt;0,H3/B3,"")</f>
        <v>0.77436832058425598</v>
      </c>
      <c r="J3" s="344">
        <f>IF(E3&lt;&gt;0,H3/E3,"")</f>
        <v>0.96534293279392669</v>
      </c>
      <c r="K3" s="345">
        <f t="shared" si="0"/>
        <v>4322.2800000000016</v>
      </c>
      <c r="L3" s="345"/>
      <c r="M3" s="343">
        <f t="shared" si="0"/>
        <v>0</v>
      </c>
      <c r="N3" s="343">
        <f t="shared" si="0"/>
        <v>3347.340000000002</v>
      </c>
      <c r="O3" s="343"/>
      <c r="P3" s="343">
        <f t="shared" si="0"/>
        <v>0</v>
      </c>
      <c r="Q3" s="343">
        <f t="shared" si="0"/>
        <v>2375.7400000000007</v>
      </c>
      <c r="R3" s="346">
        <f>IF(K3&lt;&gt;0,Q3/K3,"")</f>
        <v>0.54964972190603101</v>
      </c>
      <c r="S3" s="346">
        <f>IF(N3&lt;&gt;0,Q3/N3,"")</f>
        <v>0.70973967389031267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3705</v>
      </c>
      <c r="B6" s="847">
        <v>1389009.9599999997</v>
      </c>
      <c r="C6" s="848"/>
      <c r="D6" s="848"/>
      <c r="E6" s="847">
        <v>1114220.9399999988</v>
      </c>
      <c r="F6" s="848"/>
      <c r="G6" s="848"/>
      <c r="H6" s="847">
        <v>1075605.3100000047</v>
      </c>
      <c r="I6" s="848"/>
      <c r="J6" s="848"/>
      <c r="K6" s="847">
        <v>2161.1400000000008</v>
      </c>
      <c r="L6" s="848"/>
      <c r="M6" s="848"/>
      <c r="N6" s="847">
        <v>1673.670000000001</v>
      </c>
      <c r="O6" s="848"/>
      <c r="P6" s="848"/>
      <c r="Q6" s="847">
        <v>1187.8700000000003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thickBot="1" x14ac:dyDescent="0.3">
      <c r="A7" s="853" t="s">
        <v>3706</v>
      </c>
      <c r="B7" s="850">
        <v>1389009.9599999997</v>
      </c>
      <c r="C7" s="851"/>
      <c r="D7" s="851"/>
      <c r="E7" s="850">
        <v>1114220.9399999988</v>
      </c>
      <c r="F7" s="851"/>
      <c r="G7" s="851"/>
      <c r="H7" s="850">
        <v>1075605.3100000047</v>
      </c>
      <c r="I7" s="851"/>
      <c r="J7" s="851"/>
      <c r="K7" s="850">
        <v>2161.1400000000008</v>
      </c>
      <c r="L7" s="851"/>
      <c r="M7" s="851"/>
      <c r="N7" s="850">
        <v>1673.670000000001</v>
      </c>
      <c r="O7" s="851"/>
      <c r="P7" s="851"/>
      <c r="Q7" s="850">
        <v>1187.8700000000003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586</v>
      </c>
      <c r="B9" s="847">
        <v>1389009.9600000002</v>
      </c>
      <c r="C9" s="848"/>
      <c r="D9" s="848"/>
      <c r="E9" s="847">
        <v>1114220.9399999978</v>
      </c>
      <c r="F9" s="848"/>
      <c r="G9" s="848"/>
      <c r="H9" s="847">
        <v>1075605.3100000042</v>
      </c>
      <c r="I9" s="848"/>
      <c r="J9" s="849"/>
    </row>
    <row r="10" spans="1:28" ht="14.45" customHeight="1" x14ac:dyDescent="0.25">
      <c r="A10" s="857" t="s">
        <v>3708</v>
      </c>
      <c r="B10" s="854">
        <v>21282.980000000003</v>
      </c>
      <c r="C10" s="855"/>
      <c r="D10" s="855"/>
      <c r="E10" s="854">
        <v>15048.99</v>
      </c>
      <c r="F10" s="855"/>
      <c r="G10" s="855"/>
      <c r="H10" s="854">
        <v>14083.01</v>
      </c>
      <c r="I10" s="855"/>
      <c r="J10" s="856"/>
    </row>
    <row r="11" spans="1:28" ht="14.45" customHeight="1" thickBot="1" x14ac:dyDescent="0.3">
      <c r="A11" s="853" t="s">
        <v>3709</v>
      </c>
      <c r="B11" s="850">
        <v>1367726.9800000002</v>
      </c>
      <c r="C11" s="851"/>
      <c r="D11" s="851"/>
      <c r="E11" s="850">
        <v>1099171.9499999979</v>
      </c>
      <c r="F11" s="851"/>
      <c r="G11" s="851"/>
      <c r="H11" s="850">
        <v>1061522.3000000042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1369</v>
      </c>
    </row>
    <row r="14" spans="1:28" ht="14.45" customHeight="1" x14ac:dyDescent="0.2">
      <c r="A14" s="786" t="s">
        <v>3710</v>
      </c>
    </row>
    <row r="15" spans="1:28" ht="14.45" customHeight="1" x14ac:dyDescent="0.2">
      <c r="A15" s="786" t="s">
        <v>3711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E36A4CD-F180-47C5-8A10-8BD9955D2C1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3716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12674</v>
      </c>
      <c r="C3" s="403">
        <f t="shared" si="0"/>
        <v>9841</v>
      </c>
      <c r="D3" s="437">
        <f t="shared" si="0"/>
        <v>8732</v>
      </c>
      <c r="E3" s="345">
        <f t="shared" si="0"/>
        <v>1389009.96</v>
      </c>
      <c r="F3" s="343">
        <f t="shared" si="0"/>
        <v>1114220.9400000002</v>
      </c>
      <c r="G3" s="404">
        <f t="shared" si="0"/>
        <v>1075605.3099999998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3708</v>
      </c>
      <c r="B6" s="225">
        <v>175</v>
      </c>
      <c r="C6" s="225">
        <v>148</v>
      </c>
      <c r="D6" s="225">
        <v>112</v>
      </c>
      <c r="E6" s="859">
        <v>21282.980000000003</v>
      </c>
      <c r="F6" s="859">
        <v>15048.99</v>
      </c>
      <c r="G6" s="860">
        <v>14083.01</v>
      </c>
    </row>
    <row r="7" spans="1:7" ht="14.45" customHeight="1" x14ac:dyDescent="0.2">
      <c r="A7" s="836" t="s">
        <v>3712</v>
      </c>
      <c r="B7" s="831">
        <v>400</v>
      </c>
      <c r="C7" s="831">
        <v>262</v>
      </c>
      <c r="D7" s="831"/>
      <c r="E7" s="861">
        <v>44230.290000000015</v>
      </c>
      <c r="F7" s="861">
        <v>27089.640000000007</v>
      </c>
      <c r="G7" s="862"/>
    </row>
    <row r="8" spans="1:7" ht="14.45" customHeight="1" x14ac:dyDescent="0.2">
      <c r="A8" s="836" t="s">
        <v>1371</v>
      </c>
      <c r="B8" s="831">
        <v>757</v>
      </c>
      <c r="C8" s="831">
        <v>647</v>
      </c>
      <c r="D8" s="831">
        <v>70</v>
      </c>
      <c r="E8" s="861">
        <v>78084.640000000014</v>
      </c>
      <c r="F8" s="861">
        <v>64162.650000000009</v>
      </c>
      <c r="G8" s="862">
        <v>6727.5700000000006</v>
      </c>
    </row>
    <row r="9" spans="1:7" ht="14.45" customHeight="1" x14ac:dyDescent="0.2">
      <c r="A9" s="836" t="s">
        <v>1372</v>
      </c>
      <c r="B9" s="831">
        <v>791</v>
      </c>
      <c r="C9" s="831">
        <v>589</v>
      </c>
      <c r="D9" s="831">
        <v>848</v>
      </c>
      <c r="E9" s="861">
        <v>80283.33</v>
      </c>
      <c r="F9" s="861">
        <v>63741</v>
      </c>
      <c r="G9" s="862">
        <v>110275.59</v>
      </c>
    </row>
    <row r="10" spans="1:7" ht="14.45" customHeight="1" x14ac:dyDescent="0.2">
      <c r="A10" s="836" t="s">
        <v>1373</v>
      </c>
      <c r="B10" s="831">
        <v>676</v>
      </c>
      <c r="C10" s="831">
        <v>465</v>
      </c>
      <c r="D10" s="831">
        <v>561</v>
      </c>
      <c r="E10" s="861">
        <v>89479.580000000045</v>
      </c>
      <c r="F10" s="861">
        <v>52102.600000000028</v>
      </c>
      <c r="G10" s="862">
        <v>70822.839999999982</v>
      </c>
    </row>
    <row r="11" spans="1:7" ht="14.45" customHeight="1" x14ac:dyDescent="0.2">
      <c r="A11" s="836" t="s">
        <v>1374</v>
      </c>
      <c r="B11" s="831">
        <v>876</v>
      </c>
      <c r="C11" s="831">
        <v>581</v>
      </c>
      <c r="D11" s="831">
        <v>526</v>
      </c>
      <c r="E11" s="861">
        <v>82891.640000000014</v>
      </c>
      <c r="F11" s="861">
        <v>53785.66</v>
      </c>
      <c r="G11" s="862">
        <v>75088.459999999992</v>
      </c>
    </row>
    <row r="12" spans="1:7" ht="14.45" customHeight="1" x14ac:dyDescent="0.2">
      <c r="A12" s="836" t="s">
        <v>1375</v>
      </c>
      <c r="B12" s="831"/>
      <c r="C12" s="831"/>
      <c r="D12" s="831">
        <v>72</v>
      </c>
      <c r="E12" s="861"/>
      <c r="F12" s="861"/>
      <c r="G12" s="862">
        <v>7029.2400000000007</v>
      </c>
    </row>
    <row r="13" spans="1:7" ht="14.45" customHeight="1" x14ac:dyDescent="0.2">
      <c r="A13" s="836" t="s">
        <v>3713</v>
      </c>
      <c r="B13" s="831"/>
      <c r="C13" s="831"/>
      <c r="D13" s="831">
        <v>11</v>
      </c>
      <c r="E13" s="861"/>
      <c r="F13" s="861"/>
      <c r="G13" s="862">
        <v>2450.67</v>
      </c>
    </row>
    <row r="14" spans="1:7" ht="14.45" customHeight="1" x14ac:dyDescent="0.2">
      <c r="A14" s="836" t="s">
        <v>1376</v>
      </c>
      <c r="B14" s="831">
        <v>870</v>
      </c>
      <c r="C14" s="831">
        <v>839</v>
      </c>
      <c r="D14" s="831">
        <v>789</v>
      </c>
      <c r="E14" s="861">
        <v>92182.67</v>
      </c>
      <c r="F14" s="861">
        <v>91649.02</v>
      </c>
      <c r="G14" s="862">
        <v>99644.03</v>
      </c>
    </row>
    <row r="15" spans="1:7" ht="14.45" customHeight="1" x14ac:dyDescent="0.2">
      <c r="A15" s="836" t="s">
        <v>1377</v>
      </c>
      <c r="B15" s="831"/>
      <c r="C15" s="831"/>
      <c r="D15" s="831">
        <v>24</v>
      </c>
      <c r="E15" s="861"/>
      <c r="F15" s="861"/>
      <c r="G15" s="862">
        <v>2373.58</v>
      </c>
    </row>
    <row r="16" spans="1:7" ht="14.45" customHeight="1" x14ac:dyDescent="0.2">
      <c r="A16" s="836" t="s">
        <v>1378</v>
      </c>
      <c r="B16" s="831">
        <v>775</v>
      </c>
      <c r="C16" s="831">
        <v>812</v>
      </c>
      <c r="D16" s="831">
        <v>782</v>
      </c>
      <c r="E16" s="861">
        <v>73158</v>
      </c>
      <c r="F16" s="861">
        <v>83024.960000000006</v>
      </c>
      <c r="G16" s="862">
        <v>82671.849999999991</v>
      </c>
    </row>
    <row r="17" spans="1:7" ht="14.45" customHeight="1" x14ac:dyDescent="0.2">
      <c r="A17" s="836" t="s">
        <v>1379</v>
      </c>
      <c r="B17" s="831">
        <v>589</v>
      </c>
      <c r="C17" s="831">
        <v>378</v>
      </c>
      <c r="D17" s="831">
        <v>583</v>
      </c>
      <c r="E17" s="861">
        <v>50946.98000000001</v>
      </c>
      <c r="F17" s="861">
        <v>36866.640000000014</v>
      </c>
      <c r="G17" s="862">
        <v>55477.59</v>
      </c>
    </row>
    <row r="18" spans="1:7" ht="14.45" customHeight="1" x14ac:dyDescent="0.2">
      <c r="A18" s="836" t="s">
        <v>1380</v>
      </c>
      <c r="B18" s="831">
        <v>893</v>
      </c>
      <c r="C18" s="831">
        <v>645</v>
      </c>
      <c r="D18" s="831"/>
      <c r="E18" s="861">
        <v>106209.33</v>
      </c>
      <c r="F18" s="861">
        <v>76067.34</v>
      </c>
      <c r="G18" s="862"/>
    </row>
    <row r="19" spans="1:7" ht="14.45" customHeight="1" x14ac:dyDescent="0.2">
      <c r="A19" s="836" t="s">
        <v>1382</v>
      </c>
      <c r="B19" s="831">
        <v>370</v>
      </c>
      <c r="C19" s="831">
        <v>338</v>
      </c>
      <c r="D19" s="831">
        <v>278</v>
      </c>
      <c r="E19" s="861">
        <v>38347.339999999997</v>
      </c>
      <c r="F19" s="861">
        <v>32222.990000000009</v>
      </c>
      <c r="G19" s="862">
        <v>30424.150000000005</v>
      </c>
    </row>
    <row r="20" spans="1:7" ht="14.45" customHeight="1" x14ac:dyDescent="0.2">
      <c r="A20" s="836" t="s">
        <v>3714</v>
      </c>
      <c r="B20" s="831">
        <v>18</v>
      </c>
      <c r="C20" s="831"/>
      <c r="D20" s="831"/>
      <c r="E20" s="861">
        <v>4653.32</v>
      </c>
      <c r="F20" s="861"/>
      <c r="G20" s="862"/>
    </row>
    <row r="21" spans="1:7" ht="14.45" customHeight="1" x14ac:dyDescent="0.2">
      <c r="A21" s="836" t="s">
        <v>1383</v>
      </c>
      <c r="B21" s="831">
        <v>787</v>
      </c>
      <c r="C21" s="831">
        <v>615</v>
      </c>
      <c r="D21" s="831">
        <v>563</v>
      </c>
      <c r="E21" s="861">
        <v>87307.66</v>
      </c>
      <c r="F21" s="861">
        <v>70691.650000000009</v>
      </c>
      <c r="G21" s="862">
        <v>58279.450000000004</v>
      </c>
    </row>
    <row r="22" spans="1:7" ht="14.45" customHeight="1" x14ac:dyDescent="0.2">
      <c r="A22" s="836" t="s">
        <v>1385</v>
      </c>
      <c r="B22" s="831">
        <v>620</v>
      </c>
      <c r="C22" s="831">
        <v>703</v>
      </c>
      <c r="D22" s="831">
        <v>657</v>
      </c>
      <c r="E22" s="861">
        <v>65134.650000000009</v>
      </c>
      <c r="F22" s="861">
        <v>85881.290000000023</v>
      </c>
      <c r="G22" s="862">
        <v>68030.349999999991</v>
      </c>
    </row>
    <row r="23" spans="1:7" ht="14.45" customHeight="1" x14ac:dyDescent="0.2">
      <c r="A23" s="836" t="s">
        <v>1386</v>
      </c>
      <c r="B23" s="831">
        <v>863</v>
      </c>
      <c r="C23" s="831">
        <v>653</v>
      </c>
      <c r="D23" s="831">
        <v>615</v>
      </c>
      <c r="E23" s="861">
        <v>82575.320000000007</v>
      </c>
      <c r="F23" s="861">
        <v>68504.310000000012</v>
      </c>
      <c r="G23" s="862">
        <v>73408.799999999988</v>
      </c>
    </row>
    <row r="24" spans="1:7" ht="14.45" customHeight="1" x14ac:dyDescent="0.2">
      <c r="A24" s="836" t="s">
        <v>1387</v>
      </c>
      <c r="B24" s="831">
        <v>885</v>
      </c>
      <c r="C24" s="831">
        <v>491</v>
      </c>
      <c r="D24" s="831">
        <v>748</v>
      </c>
      <c r="E24" s="861">
        <v>91879.99</v>
      </c>
      <c r="F24" s="861">
        <v>56488.98000000001</v>
      </c>
      <c r="G24" s="862">
        <v>90725.239999999991</v>
      </c>
    </row>
    <row r="25" spans="1:7" ht="14.45" customHeight="1" x14ac:dyDescent="0.2">
      <c r="A25" s="836" t="s">
        <v>1388</v>
      </c>
      <c r="B25" s="831">
        <v>329</v>
      </c>
      <c r="C25" s="831">
        <v>262</v>
      </c>
      <c r="D25" s="831">
        <v>4</v>
      </c>
      <c r="E25" s="861">
        <v>31684.33</v>
      </c>
      <c r="F25" s="861">
        <v>25880.339999999997</v>
      </c>
      <c r="G25" s="862">
        <v>365.12</v>
      </c>
    </row>
    <row r="26" spans="1:7" ht="14.45" customHeight="1" x14ac:dyDescent="0.2">
      <c r="A26" s="836" t="s">
        <v>1389</v>
      </c>
      <c r="B26" s="831">
        <v>1037</v>
      </c>
      <c r="C26" s="831">
        <v>704</v>
      </c>
      <c r="D26" s="831">
        <v>693</v>
      </c>
      <c r="E26" s="861">
        <v>154270.95000000001</v>
      </c>
      <c r="F26" s="861">
        <v>114918.60000000003</v>
      </c>
      <c r="G26" s="862">
        <v>115297.04999999997</v>
      </c>
    </row>
    <row r="27" spans="1:7" ht="14.45" customHeight="1" x14ac:dyDescent="0.2">
      <c r="A27" s="836" t="s">
        <v>1390</v>
      </c>
      <c r="B27" s="831">
        <v>963</v>
      </c>
      <c r="C27" s="831">
        <v>707</v>
      </c>
      <c r="D27" s="831">
        <v>796</v>
      </c>
      <c r="E27" s="861">
        <v>114406.96</v>
      </c>
      <c r="F27" s="861">
        <v>95933.950000000012</v>
      </c>
      <c r="G27" s="862">
        <v>112430.71999999999</v>
      </c>
    </row>
    <row r="28" spans="1:7" ht="14.45" customHeight="1" thickBot="1" x14ac:dyDescent="0.25">
      <c r="A28" s="865" t="s">
        <v>3715</v>
      </c>
      <c r="B28" s="833"/>
      <c r="C28" s="833">
        <v>2</v>
      </c>
      <c r="D28" s="833"/>
      <c r="E28" s="863"/>
      <c r="F28" s="863">
        <v>160.32999999999998</v>
      </c>
      <c r="G28" s="864"/>
    </row>
    <row r="29" spans="1:7" ht="14.45" customHeight="1" x14ac:dyDescent="0.2">
      <c r="A29" s="786" t="s">
        <v>295</v>
      </c>
    </row>
    <row r="30" spans="1:7" ht="14.45" customHeight="1" x14ac:dyDescent="0.2">
      <c r="A30" s="787" t="s">
        <v>1369</v>
      </c>
    </row>
    <row r="31" spans="1:7" ht="14.45" customHeight="1" x14ac:dyDescent="0.2">
      <c r="A31" s="786" t="s">
        <v>3710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4D45448-BFE2-4661-905F-252F0919B53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3860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12709.5</v>
      </c>
      <c r="H3" s="208">
        <f t="shared" si="0"/>
        <v>1391171.1</v>
      </c>
      <c r="I3" s="78"/>
      <c r="J3" s="78"/>
      <c r="K3" s="208">
        <f t="shared" si="0"/>
        <v>9868.2999999999993</v>
      </c>
      <c r="L3" s="208">
        <f t="shared" si="0"/>
        <v>1115894.6100000003</v>
      </c>
      <c r="M3" s="78"/>
      <c r="N3" s="78"/>
      <c r="O3" s="208">
        <f t="shared" si="0"/>
        <v>8751.4</v>
      </c>
      <c r="P3" s="208">
        <f t="shared" si="0"/>
        <v>1076793.1799999997</v>
      </c>
      <c r="Q3" s="79">
        <f>IF(L3=0,0,P3/L3)</f>
        <v>0.96495956728386689</v>
      </c>
      <c r="R3" s="209">
        <f>IF(O3=0,0,P3/O3)</f>
        <v>123.04239093173661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3717</v>
      </c>
      <c r="B6" s="807" t="s">
        <v>3718</v>
      </c>
      <c r="C6" s="807" t="s">
        <v>586</v>
      </c>
      <c r="D6" s="807" t="s">
        <v>3719</v>
      </c>
      <c r="E6" s="807" t="s">
        <v>3720</v>
      </c>
      <c r="F6" s="807" t="s">
        <v>809</v>
      </c>
      <c r="G6" s="225">
        <v>23.100000000000009</v>
      </c>
      <c r="H6" s="225">
        <v>1540.5300000000013</v>
      </c>
      <c r="I6" s="807"/>
      <c r="J6" s="807">
        <v>66.689610389610422</v>
      </c>
      <c r="K6" s="225">
        <v>19.100000000000001</v>
      </c>
      <c r="L6" s="225">
        <v>1331.2700000000011</v>
      </c>
      <c r="M6" s="807"/>
      <c r="N6" s="807">
        <v>69.70000000000006</v>
      </c>
      <c r="O6" s="225">
        <v>16.200000000000003</v>
      </c>
      <c r="P6" s="225">
        <v>1129.1800000000005</v>
      </c>
      <c r="Q6" s="812"/>
      <c r="R6" s="830">
        <v>69.702469135802488</v>
      </c>
    </row>
    <row r="7" spans="1:18" ht="14.45" customHeight="1" x14ac:dyDescent="0.2">
      <c r="A7" s="821" t="s">
        <v>3717</v>
      </c>
      <c r="B7" s="822" t="s">
        <v>3718</v>
      </c>
      <c r="C7" s="822" t="s">
        <v>586</v>
      </c>
      <c r="D7" s="822" t="s">
        <v>3719</v>
      </c>
      <c r="E7" s="822" t="s">
        <v>3721</v>
      </c>
      <c r="F7" s="822" t="s">
        <v>992</v>
      </c>
      <c r="G7" s="831">
        <v>0.4</v>
      </c>
      <c r="H7" s="831">
        <v>114.04</v>
      </c>
      <c r="I7" s="822"/>
      <c r="J7" s="822">
        <v>285.10000000000002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3717</v>
      </c>
      <c r="B8" s="822" t="s">
        <v>3718</v>
      </c>
      <c r="C8" s="822" t="s">
        <v>586</v>
      </c>
      <c r="D8" s="822" t="s">
        <v>3719</v>
      </c>
      <c r="E8" s="822" t="s">
        <v>3722</v>
      </c>
      <c r="F8" s="822" t="s">
        <v>862</v>
      </c>
      <c r="G8" s="831">
        <v>1</v>
      </c>
      <c r="H8" s="831">
        <v>13.37</v>
      </c>
      <c r="I8" s="822"/>
      <c r="J8" s="822">
        <v>13.37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3717</v>
      </c>
      <c r="B9" s="822" t="s">
        <v>3718</v>
      </c>
      <c r="C9" s="822" t="s">
        <v>586</v>
      </c>
      <c r="D9" s="822" t="s">
        <v>3719</v>
      </c>
      <c r="E9" s="822" t="s">
        <v>3723</v>
      </c>
      <c r="F9" s="822" t="s">
        <v>985</v>
      </c>
      <c r="G9" s="831">
        <v>6</v>
      </c>
      <c r="H9" s="831">
        <v>409.2</v>
      </c>
      <c r="I9" s="822"/>
      <c r="J9" s="822">
        <v>68.2</v>
      </c>
      <c r="K9" s="831">
        <v>2</v>
      </c>
      <c r="L9" s="831">
        <v>168.06</v>
      </c>
      <c r="M9" s="822"/>
      <c r="N9" s="822">
        <v>84.03</v>
      </c>
      <c r="O9" s="831"/>
      <c r="P9" s="831"/>
      <c r="Q9" s="827"/>
      <c r="R9" s="832"/>
    </row>
    <row r="10" spans="1:18" ht="14.45" customHeight="1" x14ac:dyDescent="0.2">
      <c r="A10" s="821" t="s">
        <v>3717</v>
      </c>
      <c r="B10" s="822" t="s">
        <v>3718</v>
      </c>
      <c r="C10" s="822" t="s">
        <v>586</v>
      </c>
      <c r="D10" s="822" t="s">
        <v>3719</v>
      </c>
      <c r="E10" s="822" t="s">
        <v>3724</v>
      </c>
      <c r="F10" s="822" t="s">
        <v>830</v>
      </c>
      <c r="G10" s="831"/>
      <c r="H10" s="831"/>
      <c r="I10" s="822"/>
      <c r="J10" s="822"/>
      <c r="K10" s="831"/>
      <c r="L10" s="831"/>
      <c r="M10" s="822"/>
      <c r="N10" s="822"/>
      <c r="O10" s="831">
        <v>0.2</v>
      </c>
      <c r="P10" s="831">
        <v>8.2899999999999991</v>
      </c>
      <c r="Q10" s="827"/>
      <c r="R10" s="832">
        <v>41.449999999999996</v>
      </c>
    </row>
    <row r="11" spans="1:18" ht="14.45" customHeight="1" x14ac:dyDescent="0.2">
      <c r="A11" s="821" t="s">
        <v>3717</v>
      </c>
      <c r="B11" s="822" t="s">
        <v>3718</v>
      </c>
      <c r="C11" s="822" t="s">
        <v>586</v>
      </c>
      <c r="D11" s="822" t="s">
        <v>3719</v>
      </c>
      <c r="E11" s="822" t="s">
        <v>3725</v>
      </c>
      <c r="F11" s="822" t="s">
        <v>985</v>
      </c>
      <c r="G11" s="831">
        <v>5</v>
      </c>
      <c r="H11" s="831">
        <v>84</v>
      </c>
      <c r="I11" s="822"/>
      <c r="J11" s="822">
        <v>16.8</v>
      </c>
      <c r="K11" s="831">
        <v>6</v>
      </c>
      <c r="L11" s="831">
        <v>100.80000000000001</v>
      </c>
      <c r="M11" s="822"/>
      <c r="N11" s="822">
        <v>16.8</v>
      </c>
      <c r="O11" s="831">
        <v>3</v>
      </c>
      <c r="P11" s="831">
        <v>50.400000000000006</v>
      </c>
      <c r="Q11" s="827"/>
      <c r="R11" s="832">
        <v>16.8</v>
      </c>
    </row>
    <row r="12" spans="1:18" ht="14.45" customHeight="1" x14ac:dyDescent="0.2">
      <c r="A12" s="821" t="s">
        <v>3717</v>
      </c>
      <c r="B12" s="822" t="s">
        <v>3718</v>
      </c>
      <c r="C12" s="822" t="s">
        <v>586</v>
      </c>
      <c r="D12" s="822" t="s">
        <v>3719</v>
      </c>
      <c r="E12" s="822" t="s">
        <v>3726</v>
      </c>
      <c r="F12" s="822" t="s">
        <v>992</v>
      </c>
      <c r="G12" s="831"/>
      <c r="H12" s="831"/>
      <c r="I12" s="822"/>
      <c r="J12" s="822"/>
      <c r="K12" s="831">
        <v>0.2</v>
      </c>
      <c r="L12" s="831">
        <v>73.540000000000006</v>
      </c>
      <c r="M12" s="822"/>
      <c r="N12" s="822">
        <v>367.7</v>
      </c>
      <c r="O12" s="831"/>
      <c r="P12" s="831"/>
      <c r="Q12" s="827"/>
      <c r="R12" s="832"/>
    </row>
    <row r="13" spans="1:18" ht="14.45" customHeight="1" x14ac:dyDescent="0.2">
      <c r="A13" s="821" t="s">
        <v>3717</v>
      </c>
      <c r="B13" s="822" t="s">
        <v>3718</v>
      </c>
      <c r="C13" s="822" t="s">
        <v>586</v>
      </c>
      <c r="D13" s="822" t="s">
        <v>3727</v>
      </c>
      <c r="E13" s="822" t="s">
        <v>3728</v>
      </c>
      <c r="F13" s="822" t="s">
        <v>3729</v>
      </c>
      <c r="G13" s="831">
        <v>254</v>
      </c>
      <c r="H13" s="831">
        <v>21336</v>
      </c>
      <c r="I13" s="822"/>
      <c r="J13" s="822">
        <v>84</v>
      </c>
      <c r="K13" s="831">
        <v>190</v>
      </c>
      <c r="L13" s="831">
        <v>16150</v>
      </c>
      <c r="M13" s="822"/>
      <c r="N13" s="822">
        <v>85</v>
      </c>
      <c r="O13" s="831">
        <v>97</v>
      </c>
      <c r="P13" s="831">
        <v>8633</v>
      </c>
      <c r="Q13" s="827"/>
      <c r="R13" s="832">
        <v>89</v>
      </c>
    </row>
    <row r="14" spans="1:18" ht="14.45" customHeight="1" x14ac:dyDescent="0.2">
      <c r="A14" s="821" t="s">
        <v>3717</v>
      </c>
      <c r="B14" s="822" t="s">
        <v>3718</v>
      </c>
      <c r="C14" s="822" t="s">
        <v>586</v>
      </c>
      <c r="D14" s="822" t="s">
        <v>3727</v>
      </c>
      <c r="E14" s="822" t="s">
        <v>3730</v>
      </c>
      <c r="F14" s="822" t="s">
        <v>3731</v>
      </c>
      <c r="G14" s="831">
        <v>259</v>
      </c>
      <c r="H14" s="831">
        <v>27713</v>
      </c>
      <c r="I14" s="822"/>
      <c r="J14" s="822">
        <v>107</v>
      </c>
      <c r="K14" s="831">
        <v>260</v>
      </c>
      <c r="L14" s="831">
        <v>28080</v>
      </c>
      <c r="M14" s="822"/>
      <c r="N14" s="822">
        <v>108</v>
      </c>
      <c r="O14" s="831">
        <v>162</v>
      </c>
      <c r="P14" s="831">
        <v>18144</v>
      </c>
      <c r="Q14" s="827"/>
      <c r="R14" s="832">
        <v>112</v>
      </c>
    </row>
    <row r="15" spans="1:18" ht="14.45" customHeight="1" x14ac:dyDescent="0.2">
      <c r="A15" s="821" t="s">
        <v>3717</v>
      </c>
      <c r="B15" s="822" t="s">
        <v>3718</v>
      </c>
      <c r="C15" s="822" t="s">
        <v>586</v>
      </c>
      <c r="D15" s="822" t="s">
        <v>3727</v>
      </c>
      <c r="E15" s="822" t="s">
        <v>3732</v>
      </c>
      <c r="F15" s="822" t="s">
        <v>3733</v>
      </c>
      <c r="G15" s="831">
        <v>33</v>
      </c>
      <c r="H15" s="831">
        <v>1254</v>
      </c>
      <c r="I15" s="822"/>
      <c r="J15" s="822">
        <v>38</v>
      </c>
      <c r="K15" s="831">
        <v>22</v>
      </c>
      <c r="L15" s="831">
        <v>836</v>
      </c>
      <c r="M15" s="822"/>
      <c r="N15" s="822">
        <v>38</v>
      </c>
      <c r="O15" s="831">
        <v>16</v>
      </c>
      <c r="P15" s="831">
        <v>640</v>
      </c>
      <c r="Q15" s="827"/>
      <c r="R15" s="832">
        <v>40</v>
      </c>
    </row>
    <row r="16" spans="1:18" ht="14.45" customHeight="1" x14ac:dyDescent="0.2">
      <c r="A16" s="821" t="s">
        <v>3717</v>
      </c>
      <c r="B16" s="822" t="s">
        <v>3718</v>
      </c>
      <c r="C16" s="822" t="s">
        <v>586</v>
      </c>
      <c r="D16" s="822" t="s">
        <v>3727</v>
      </c>
      <c r="E16" s="822" t="s">
        <v>3734</v>
      </c>
      <c r="F16" s="822" t="s">
        <v>3735</v>
      </c>
      <c r="G16" s="831">
        <v>4</v>
      </c>
      <c r="H16" s="831">
        <v>20</v>
      </c>
      <c r="I16" s="822"/>
      <c r="J16" s="822">
        <v>5</v>
      </c>
      <c r="K16" s="831">
        <v>3</v>
      </c>
      <c r="L16" s="831">
        <v>15</v>
      </c>
      <c r="M16" s="822"/>
      <c r="N16" s="822">
        <v>5</v>
      </c>
      <c r="O16" s="831">
        <v>1</v>
      </c>
      <c r="P16" s="831">
        <v>5</v>
      </c>
      <c r="Q16" s="827"/>
      <c r="R16" s="832">
        <v>5</v>
      </c>
    </row>
    <row r="17" spans="1:18" ht="14.45" customHeight="1" x14ac:dyDescent="0.2">
      <c r="A17" s="821" t="s">
        <v>3717</v>
      </c>
      <c r="B17" s="822" t="s">
        <v>3718</v>
      </c>
      <c r="C17" s="822" t="s">
        <v>586</v>
      </c>
      <c r="D17" s="822" t="s">
        <v>3727</v>
      </c>
      <c r="E17" s="822" t="s">
        <v>3736</v>
      </c>
      <c r="F17" s="822" t="s">
        <v>3737</v>
      </c>
      <c r="G17" s="831">
        <v>3</v>
      </c>
      <c r="H17" s="831">
        <v>15</v>
      </c>
      <c r="I17" s="822"/>
      <c r="J17" s="822">
        <v>5</v>
      </c>
      <c r="K17" s="831">
        <v>2</v>
      </c>
      <c r="L17" s="831">
        <v>10</v>
      </c>
      <c r="M17" s="822"/>
      <c r="N17" s="822">
        <v>5</v>
      </c>
      <c r="O17" s="831">
        <v>6</v>
      </c>
      <c r="P17" s="831">
        <v>30</v>
      </c>
      <c r="Q17" s="827"/>
      <c r="R17" s="832">
        <v>5</v>
      </c>
    </row>
    <row r="18" spans="1:18" ht="14.45" customHeight="1" x14ac:dyDescent="0.2">
      <c r="A18" s="821" t="s">
        <v>3717</v>
      </c>
      <c r="B18" s="822" t="s">
        <v>3718</v>
      </c>
      <c r="C18" s="822" t="s">
        <v>586</v>
      </c>
      <c r="D18" s="822" t="s">
        <v>3727</v>
      </c>
      <c r="E18" s="822" t="s">
        <v>3738</v>
      </c>
      <c r="F18" s="822" t="s">
        <v>3731</v>
      </c>
      <c r="G18" s="831">
        <v>3</v>
      </c>
      <c r="H18" s="831">
        <v>561</v>
      </c>
      <c r="I18" s="822"/>
      <c r="J18" s="822">
        <v>187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3717</v>
      </c>
      <c r="B19" s="822" t="s">
        <v>3718</v>
      </c>
      <c r="C19" s="822" t="s">
        <v>586</v>
      </c>
      <c r="D19" s="822" t="s">
        <v>3727</v>
      </c>
      <c r="E19" s="822" t="s">
        <v>3739</v>
      </c>
      <c r="F19" s="822" t="s">
        <v>3740</v>
      </c>
      <c r="G19" s="831">
        <v>29</v>
      </c>
      <c r="H19" s="831">
        <v>7018</v>
      </c>
      <c r="I19" s="822"/>
      <c r="J19" s="822">
        <v>242</v>
      </c>
      <c r="K19" s="831">
        <v>38</v>
      </c>
      <c r="L19" s="831">
        <v>9234</v>
      </c>
      <c r="M19" s="822"/>
      <c r="N19" s="822">
        <v>243</v>
      </c>
      <c r="O19" s="831">
        <v>29</v>
      </c>
      <c r="P19" s="831">
        <v>7308</v>
      </c>
      <c r="Q19" s="827"/>
      <c r="R19" s="832">
        <v>252</v>
      </c>
    </row>
    <row r="20" spans="1:18" ht="14.45" customHeight="1" x14ac:dyDescent="0.2">
      <c r="A20" s="821" t="s">
        <v>3717</v>
      </c>
      <c r="B20" s="822" t="s">
        <v>3718</v>
      </c>
      <c r="C20" s="822" t="s">
        <v>586</v>
      </c>
      <c r="D20" s="822" t="s">
        <v>3727</v>
      </c>
      <c r="E20" s="822" t="s">
        <v>3741</v>
      </c>
      <c r="F20" s="822" t="s">
        <v>3742</v>
      </c>
      <c r="G20" s="831">
        <v>35</v>
      </c>
      <c r="H20" s="831">
        <v>13440</v>
      </c>
      <c r="I20" s="822"/>
      <c r="J20" s="822">
        <v>384</v>
      </c>
      <c r="K20" s="831">
        <v>17</v>
      </c>
      <c r="L20" s="831">
        <v>6545</v>
      </c>
      <c r="M20" s="822"/>
      <c r="N20" s="822">
        <v>385</v>
      </c>
      <c r="O20" s="831">
        <v>9</v>
      </c>
      <c r="P20" s="831">
        <v>3573</v>
      </c>
      <c r="Q20" s="827"/>
      <c r="R20" s="832">
        <v>397</v>
      </c>
    </row>
    <row r="21" spans="1:18" ht="14.45" customHeight="1" x14ac:dyDescent="0.2">
      <c r="A21" s="821" t="s">
        <v>3717</v>
      </c>
      <c r="B21" s="822" t="s">
        <v>3718</v>
      </c>
      <c r="C21" s="822" t="s">
        <v>586</v>
      </c>
      <c r="D21" s="822" t="s">
        <v>3727</v>
      </c>
      <c r="E21" s="822" t="s">
        <v>3743</v>
      </c>
      <c r="F21" s="822" t="s">
        <v>3744</v>
      </c>
      <c r="G21" s="831"/>
      <c r="H21" s="831"/>
      <c r="I21" s="822"/>
      <c r="J21" s="822"/>
      <c r="K21" s="831"/>
      <c r="L21" s="831"/>
      <c r="M21" s="822"/>
      <c r="N21" s="822"/>
      <c r="O21" s="831">
        <v>1</v>
      </c>
      <c r="P21" s="831">
        <v>625</v>
      </c>
      <c r="Q21" s="827"/>
      <c r="R21" s="832">
        <v>625</v>
      </c>
    </row>
    <row r="22" spans="1:18" ht="14.45" customHeight="1" x14ac:dyDescent="0.2">
      <c r="A22" s="821" t="s">
        <v>3717</v>
      </c>
      <c r="B22" s="822" t="s">
        <v>3718</v>
      </c>
      <c r="C22" s="822" t="s">
        <v>586</v>
      </c>
      <c r="D22" s="822" t="s">
        <v>3727</v>
      </c>
      <c r="E22" s="822" t="s">
        <v>3745</v>
      </c>
      <c r="F22" s="822" t="s">
        <v>3746</v>
      </c>
      <c r="G22" s="831">
        <v>317</v>
      </c>
      <c r="H22" s="831">
        <v>28847</v>
      </c>
      <c r="I22" s="822"/>
      <c r="J22" s="822">
        <v>91</v>
      </c>
      <c r="K22" s="831">
        <v>263</v>
      </c>
      <c r="L22" s="831">
        <v>24196</v>
      </c>
      <c r="M22" s="822"/>
      <c r="N22" s="822">
        <v>92</v>
      </c>
      <c r="O22" s="831">
        <v>245</v>
      </c>
      <c r="P22" s="831">
        <v>23765</v>
      </c>
      <c r="Q22" s="827"/>
      <c r="R22" s="832">
        <v>97</v>
      </c>
    </row>
    <row r="23" spans="1:18" ht="14.45" customHeight="1" x14ac:dyDescent="0.2">
      <c r="A23" s="821" t="s">
        <v>3717</v>
      </c>
      <c r="B23" s="822" t="s">
        <v>3718</v>
      </c>
      <c r="C23" s="822" t="s">
        <v>586</v>
      </c>
      <c r="D23" s="822" t="s">
        <v>3727</v>
      </c>
      <c r="E23" s="822" t="s">
        <v>3747</v>
      </c>
      <c r="F23" s="822" t="s">
        <v>3748</v>
      </c>
      <c r="G23" s="831">
        <v>1</v>
      </c>
      <c r="H23" s="831">
        <v>436</v>
      </c>
      <c r="I23" s="822"/>
      <c r="J23" s="822">
        <v>436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3717</v>
      </c>
      <c r="B24" s="822" t="s">
        <v>3718</v>
      </c>
      <c r="C24" s="822" t="s">
        <v>586</v>
      </c>
      <c r="D24" s="822" t="s">
        <v>3727</v>
      </c>
      <c r="E24" s="822" t="s">
        <v>3749</v>
      </c>
      <c r="F24" s="822" t="s">
        <v>3750</v>
      </c>
      <c r="G24" s="831">
        <v>100</v>
      </c>
      <c r="H24" s="831">
        <v>8100</v>
      </c>
      <c r="I24" s="822"/>
      <c r="J24" s="822">
        <v>81</v>
      </c>
      <c r="K24" s="831">
        <v>81</v>
      </c>
      <c r="L24" s="831">
        <v>6642</v>
      </c>
      <c r="M24" s="822"/>
      <c r="N24" s="822">
        <v>82</v>
      </c>
      <c r="O24" s="831">
        <v>54</v>
      </c>
      <c r="P24" s="831">
        <v>4698</v>
      </c>
      <c r="Q24" s="827"/>
      <c r="R24" s="832">
        <v>87</v>
      </c>
    </row>
    <row r="25" spans="1:18" ht="14.45" customHeight="1" x14ac:dyDescent="0.2">
      <c r="A25" s="821" t="s">
        <v>3717</v>
      </c>
      <c r="B25" s="822" t="s">
        <v>3718</v>
      </c>
      <c r="C25" s="822" t="s">
        <v>586</v>
      </c>
      <c r="D25" s="822" t="s">
        <v>3727</v>
      </c>
      <c r="E25" s="822" t="s">
        <v>3751</v>
      </c>
      <c r="F25" s="822" t="s">
        <v>3752</v>
      </c>
      <c r="G25" s="831">
        <v>5227</v>
      </c>
      <c r="H25" s="831">
        <v>658602</v>
      </c>
      <c r="I25" s="822"/>
      <c r="J25" s="822">
        <v>126</v>
      </c>
      <c r="K25" s="831">
        <v>4064</v>
      </c>
      <c r="L25" s="831">
        <v>516128</v>
      </c>
      <c r="M25" s="822"/>
      <c r="N25" s="822">
        <v>127</v>
      </c>
      <c r="O25" s="831">
        <v>3558</v>
      </c>
      <c r="P25" s="831">
        <v>487446</v>
      </c>
      <c r="Q25" s="827"/>
      <c r="R25" s="832">
        <v>137</v>
      </c>
    </row>
    <row r="26" spans="1:18" ht="14.45" customHeight="1" x14ac:dyDescent="0.2">
      <c r="A26" s="821" t="s">
        <v>3717</v>
      </c>
      <c r="B26" s="822" t="s">
        <v>3718</v>
      </c>
      <c r="C26" s="822" t="s">
        <v>586</v>
      </c>
      <c r="D26" s="822" t="s">
        <v>3727</v>
      </c>
      <c r="E26" s="822" t="s">
        <v>3753</v>
      </c>
      <c r="F26" s="822" t="s">
        <v>3754</v>
      </c>
      <c r="G26" s="831">
        <v>1</v>
      </c>
      <c r="H26" s="831">
        <v>430</v>
      </c>
      <c r="I26" s="822"/>
      <c r="J26" s="822">
        <v>430</v>
      </c>
      <c r="K26" s="831"/>
      <c r="L26" s="831"/>
      <c r="M26" s="822"/>
      <c r="N26" s="822"/>
      <c r="O26" s="831">
        <v>2</v>
      </c>
      <c r="P26" s="831">
        <v>896</v>
      </c>
      <c r="Q26" s="827"/>
      <c r="R26" s="832">
        <v>448</v>
      </c>
    </row>
    <row r="27" spans="1:18" ht="14.45" customHeight="1" x14ac:dyDescent="0.2">
      <c r="A27" s="821" t="s">
        <v>3717</v>
      </c>
      <c r="B27" s="822" t="s">
        <v>3718</v>
      </c>
      <c r="C27" s="822" t="s">
        <v>586</v>
      </c>
      <c r="D27" s="822" t="s">
        <v>3727</v>
      </c>
      <c r="E27" s="822" t="s">
        <v>3755</v>
      </c>
      <c r="F27" s="822" t="s">
        <v>3756</v>
      </c>
      <c r="G27" s="831"/>
      <c r="H27" s="831"/>
      <c r="I27" s="822"/>
      <c r="J27" s="822"/>
      <c r="K27" s="831"/>
      <c r="L27" s="831"/>
      <c r="M27" s="822"/>
      <c r="N27" s="822"/>
      <c r="O27" s="831">
        <v>2</v>
      </c>
      <c r="P27" s="831">
        <v>1118</v>
      </c>
      <c r="Q27" s="827"/>
      <c r="R27" s="832">
        <v>559</v>
      </c>
    </row>
    <row r="28" spans="1:18" ht="14.45" customHeight="1" x14ac:dyDescent="0.2">
      <c r="A28" s="821" t="s">
        <v>3717</v>
      </c>
      <c r="B28" s="822" t="s">
        <v>3718</v>
      </c>
      <c r="C28" s="822" t="s">
        <v>586</v>
      </c>
      <c r="D28" s="822" t="s">
        <v>3727</v>
      </c>
      <c r="E28" s="822" t="s">
        <v>3757</v>
      </c>
      <c r="F28" s="822" t="s">
        <v>3758</v>
      </c>
      <c r="G28" s="831"/>
      <c r="H28" s="831"/>
      <c r="I28" s="822"/>
      <c r="J28" s="822"/>
      <c r="K28" s="831">
        <v>1</v>
      </c>
      <c r="L28" s="831">
        <v>507</v>
      </c>
      <c r="M28" s="822"/>
      <c r="N28" s="822">
        <v>507</v>
      </c>
      <c r="O28" s="831">
        <v>1</v>
      </c>
      <c r="P28" s="831">
        <v>525</v>
      </c>
      <c r="Q28" s="827"/>
      <c r="R28" s="832">
        <v>525</v>
      </c>
    </row>
    <row r="29" spans="1:18" ht="14.45" customHeight="1" x14ac:dyDescent="0.2">
      <c r="A29" s="821" t="s">
        <v>3717</v>
      </c>
      <c r="B29" s="822" t="s">
        <v>3718</v>
      </c>
      <c r="C29" s="822" t="s">
        <v>586</v>
      </c>
      <c r="D29" s="822" t="s">
        <v>3727</v>
      </c>
      <c r="E29" s="822" t="s">
        <v>3759</v>
      </c>
      <c r="F29" s="822" t="s">
        <v>3760</v>
      </c>
      <c r="G29" s="831"/>
      <c r="H29" s="831"/>
      <c r="I29" s="822"/>
      <c r="J29" s="822"/>
      <c r="K29" s="831">
        <v>3</v>
      </c>
      <c r="L29" s="831">
        <v>2064</v>
      </c>
      <c r="M29" s="822"/>
      <c r="N29" s="822">
        <v>688</v>
      </c>
      <c r="O29" s="831">
        <v>1</v>
      </c>
      <c r="P29" s="831">
        <v>706</v>
      </c>
      <c r="Q29" s="827"/>
      <c r="R29" s="832">
        <v>706</v>
      </c>
    </row>
    <row r="30" spans="1:18" ht="14.45" customHeight="1" x14ac:dyDescent="0.2">
      <c r="A30" s="821" t="s">
        <v>3717</v>
      </c>
      <c r="B30" s="822" t="s">
        <v>3718</v>
      </c>
      <c r="C30" s="822" t="s">
        <v>586</v>
      </c>
      <c r="D30" s="822" t="s">
        <v>3727</v>
      </c>
      <c r="E30" s="822" t="s">
        <v>3761</v>
      </c>
      <c r="F30" s="822" t="s">
        <v>3762</v>
      </c>
      <c r="G30" s="831">
        <v>2</v>
      </c>
      <c r="H30" s="831">
        <v>2582</v>
      </c>
      <c r="I30" s="822"/>
      <c r="J30" s="822">
        <v>1291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3717</v>
      </c>
      <c r="B31" s="822" t="s">
        <v>3718</v>
      </c>
      <c r="C31" s="822" t="s">
        <v>586</v>
      </c>
      <c r="D31" s="822" t="s">
        <v>3727</v>
      </c>
      <c r="E31" s="822" t="s">
        <v>3763</v>
      </c>
      <c r="F31" s="822" t="s">
        <v>3764</v>
      </c>
      <c r="G31" s="831"/>
      <c r="H31" s="831"/>
      <c r="I31" s="822"/>
      <c r="J31" s="822"/>
      <c r="K31" s="831">
        <v>1</v>
      </c>
      <c r="L31" s="831">
        <v>990</v>
      </c>
      <c r="M31" s="822"/>
      <c r="N31" s="822">
        <v>990</v>
      </c>
      <c r="O31" s="831"/>
      <c r="P31" s="831"/>
      <c r="Q31" s="827"/>
      <c r="R31" s="832"/>
    </row>
    <row r="32" spans="1:18" ht="14.45" customHeight="1" x14ac:dyDescent="0.2">
      <c r="A32" s="821" t="s">
        <v>3717</v>
      </c>
      <c r="B32" s="822" t="s">
        <v>3718</v>
      </c>
      <c r="C32" s="822" t="s">
        <v>586</v>
      </c>
      <c r="D32" s="822" t="s">
        <v>3727</v>
      </c>
      <c r="E32" s="822" t="s">
        <v>3765</v>
      </c>
      <c r="F32" s="822" t="s">
        <v>3766</v>
      </c>
      <c r="G32" s="831">
        <v>61</v>
      </c>
      <c r="H32" s="831">
        <v>102907</v>
      </c>
      <c r="I32" s="822"/>
      <c r="J32" s="822">
        <v>1687</v>
      </c>
      <c r="K32" s="831">
        <v>53</v>
      </c>
      <c r="L32" s="831">
        <v>89729</v>
      </c>
      <c r="M32" s="822"/>
      <c r="N32" s="822">
        <v>1693</v>
      </c>
      <c r="O32" s="831">
        <v>41</v>
      </c>
      <c r="P32" s="831">
        <v>71504</v>
      </c>
      <c r="Q32" s="827"/>
      <c r="R32" s="832">
        <v>1744</v>
      </c>
    </row>
    <row r="33" spans="1:18" ht="14.45" customHeight="1" x14ac:dyDescent="0.2">
      <c r="A33" s="821" t="s">
        <v>3717</v>
      </c>
      <c r="B33" s="822" t="s">
        <v>3718</v>
      </c>
      <c r="C33" s="822" t="s">
        <v>586</v>
      </c>
      <c r="D33" s="822" t="s">
        <v>3727</v>
      </c>
      <c r="E33" s="822" t="s">
        <v>3767</v>
      </c>
      <c r="F33" s="822" t="s">
        <v>3768</v>
      </c>
      <c r="G33" s="831"/>
      <c r="H33" s="831"/>
      <c r="I33" s="822"/>
      <c r="J33" s="822"/>
      <c r="K33" s="831">
        <v>1</v>
      </c>
      <c r="L33" s="831">
        <v>455</v>
      </c>
      <c r="M33" s="822"/>
      <c r="N33" s="822">
        <v>455</v>
      </c>
      <c r="O33" s="831"/>
      <c r="P33" s="831"/>
      <c r="Q33" s="827"/>
      <c r="R33" s="832"/>
    </row>
    <row r="34" spans="1:18" ht="14.45" customHeight="1" x14ac:dyDescent="0.2">
      <c r="A34" s="821" t="s">
        <v>3717</v>
      </c>
      <c r="B34" s="822" t="s">
        <v>3718</v>
      </c>
      <c r="C34" s="822" t="s">
        <v>586</v>
      </c>
      <c r="D34" s="822" t="s">
        <v>3727</v>
      </c>
      <c r="E34" s="822" t="s">
        <v>3769</v>
      </c>
      <c r="F34" s="822" t="s">
        <v>3770</v>
      </c>
      <c r="G34" s="831">
        <v>44</v>
      </c>
      <c r="H34" s="831">
        <v>58124</v>
      </c>
      <c r="I34" s="822"/>
      <c r="J34" s="822">
        <v>1321</v>
      </c>
      <c r="K34" s="831">
        <v>52</v>
      </c>
      <c r="L34" s="831">
        <v>69056</v>
      </c>
      <c r="M34" s="822"/>
      <c r="N34" s="822">
        <v>1328</v>
      </c>
      <c r="O34" s="831">
        <v>46</v>
      </c>
      <c r="P34" s="831">
        <v>62744</v>
      </c>
      <c r="Q34" s="827"/>
      <c r="R34" s="832">
        <v>1364</v>
      </c>
    </row>
    <row r="35" spans="1:18" ht="14.45" customHeight="1" x14ac:dyDescent="0.2">
      <c r="A35" s="821" t="s">
        <v>3717</v>
      </c>
      <c r="B35" s="822" t="s">
        <v>3718</v>
      </c>
      <c r="C35" s="822" t="s">
        <v>586</v>
      </c>
      <c r="D35" s="822" t="s">
        <v>3727</v>
      </c>
      <c r="E35" s="822" t="s">
        <v>3771</v>
      </c>
      <c r="F35" s="822" t="s">
        <v>3772</v>
      </c>
      <c r="G35" s="831">
        <v>16</v>
      </c>
      <c r="H35" s="831">
        <v>15712</v>
      </c>
      <c r="I35" s="822"/>
      <c r="J35" s="822">
        <v>982</v>
      </c>
      <c r="K35" s="831">
        <v>16</v>
      </c>
      <c r="L35" s="831">
        <v>15824</v>
      </c>
      <c r="M35" s="822"/>
      <c r="N35" s="822">
        <v>989</v>
      </c>
      <c r="O35" s="831">
        <v>4</v>
      </c>
      <c r="P35" s="831">
        <v>4100</v>
      </c>
      <c r="Q35" s="827"/>
      <c r="R35" s="832">
        <v>1025</v>
      </c>
    </row>
    <row r="36" spans="1:18" ht="14.45" customHeight="1" x14ac:dyDescent="0.2">
      <c r="A36" s="821" t="s">
        <v>3717</v>
      </c>
      <c r="B36" s="822" t="s">
        <v>3718</v>
      </c>
      <c r="C36" s="822" t="s">
        <v>586</v>
      </c>
      <c r="D36" s="822" t="s">
        <v>3727</v>
      </c>
      <c r="E36" s="822" t="s">
        <v>3773</v>
      </c>
      <c r="F36" s="822" t="s">
        <v>3774</v>
      </c>
      <c r="G36" s="831">
        <v>5</v>
      </c>
      <c r="H36" s="831">
        <v>4985</v>
      </c>
      <c r="I36" s="822"/>
      <c r="J36" s="822">
        <v>997</v>
      </c>
      <c r="K36" s="831">
        <v>2</v>
      </c>
      <c r="L36" s="831">
        <v>2008</v>
      </c>
      <c r="M36" s="822"/>
      <c r="N36" s="822">
        <v>1004</v>
      </c>
      <c r="O36" s="831">
        <v>1</v>
      </c>
      <c r="P36" s="831">
        <v>1040</v>
      </c>
      <c r="Q36" s="827"/>
      <c r="R36" s="832">
        <v>1040</v>
      </c>
    </row>
    <row r="37" spans="1:18" ht="14.45" customHeight="1" x14ac:dyDescent="0.2">
      <c r="A37" s="821" t="s">
        <v>3717</v>
      </c>
      <c r="B37" s="822" t="s">
        <v>3718</v>
      </c>
      <c r="C37" s="822" t="s">
        <v>586</v>
      </c>
      <c r="D37" s="822" t="s">
        <v>3727</v>
      </c>
      <c r="E37" s="822" t="s">
        <v>3775</v>
      </c>
      <c r="F37" s="822" t="s">
        <v>3776</v>
      </c>
      <c r="G37" s="831"/>
      <c r="H37" s="831"/>
      <c r="I37" s="822"/>
      <c r="J37" s="822"/>
      <c r="K37" s="831">
        <v>1</v>
      </c>
      <c r="L37" s="831">
        <v>471</v>
      </c>
      <c r="M37" s="822"/>
      <c r="N37" s="822">
        <v>471</v>
      </c>
      <c r="O37" s="831"/>
      <c r="P37" s="831"/>
      <c r="Q37" s="827"/>
      <c r="R37" s="832"/>
    </row>
    <row r="38" spans="1:18" ht="14.45" customHeight="1" x14ac:dyDescent="0.2">
      <c r="A38" s="821" t="s">
        <v>3717</v>
      </c>
      <c r="B38" s="822" t="s">
        <v>3718</v>
      </c>
      <c r="C38" s="822" t="s">
        <v>586</v>
      </c>
      <c r="D38" s="822" t="s">
        <v>3727</v>
      </c>
      <c r="E38" s="822" t="s">
        <v>3777</v>
      </c>
      <c r="F38" s="822" t="s">
        <v>3778</v>
      </c>
      <c r="G38" s="831">
        <v>62</v>
      </c>
      <c r="H38" s="831">
        <v>10230</v>
      </c>
      <c r="I38" s="822"/>
      <c r="J38" s="822">
        <v>165</v>
      </c>
      <c r="K38" s="831">
        <v>35</v>
      </c>
      <c r="L38" s="831">
        <v>5810</v>
      </c>
      <c r="M38" s="822"/>
      <c r="N38" s="822">
        <v>166</v>
      </c>
      <c r="O38" s="831">
        <v>22</v>
      </c>
      <c r="P38" s="831">
        <v>3850</v>
      </c>
      <c r="Q38" s="827"/>
      <c r="R38" s="832">
        <v>175</v>
      </c>
    </row>
    <row r="39" spans="1:18" ht="14.45" customHeight="1" x14ac:dyDescent="0.2">
      <c r="A39" s="821" t="s">
        <v>3717</v>
      </c>
      <c r="B39" s="822" t="s">
        <v>3718</v>
      </c>
      <c r="C39" s="822" t="s">
        <v>586</v>
      </c>
      <c r="D39" s="822" t="s">
        <v>3727</v>
      </c>
      <c r="E39" s="822" t="s">
        <v>3779</v>
      </c>
      <c r="F39" s="822" t="s">
        <v>3780</v>
      </c>
      <c r="G39" s="831">
        <v>4915</v>
      </c>
      <c r="H39" s="831">
        <v>163832.95999999996</v>
      </c>
      <c r="I39" s="822"/>
      <c r="J39" s="822">
        <v>33.333257375381478</v>
      </c>
      <c r="K39" s="831">
        <v>3724</v>
      </c>
      <c r="L39" s="831">
        <v>124132.94000000019</v>
      </c>
      <c r="M39" s="822"/>
      <c r="N39" s="822">
        <v>33.333227712137536</v>
      </c>
      <c r="O39" s="831">
        <v>3441</v>
      </c>
      <c r="P39" s="831">
        <v>156757.30999999971</v>
      </c>
      <c r="Q39" s="827"/>
      <c r="R39" s="832">
        <v>45.555742516710175</v>
      </c>
    </row>
    <row r="40" spans="1:18" ht="14.45" customHeight="1" x14ac:dyDescent="0.2">
      <c r="A40" s="821" t="s">
        <v>3717</v>
      </c>
      <c r="B40" s="822" t="s">
        <v>3718</v>
      </c>
      <c r="C40" s="822" t="s">
        <v>586</v>
      </c>
      <c r="D40" s="822" t="s">
        <v>3727</v>
      </c>
      <c r="E40" s="822" t="s">
        <v>3781</v>
      </c>
      <c r="F40" s="822" t="s">
        <v>3782</v>
      </c>
      <c r="G40" s="831">
        <v>105</v>
      </c>
      <c r="H40" s="831">
        <v>12180</v>
      </c>
      <c r="I40" s="822"/>
      <c r="J40" s="822">
        <v>116</v>
      </c>
      <c r="K40" s="831">
        <v>109</v>
      </c>
      <c r="L40" s="831">
        <v>12753</v>
      </c>
      <c r="M40" s="822"/>
      <c r="N40" s="822">
        <v>117</v>
      </c>
      <c r="O40" s="831">
        <v>102</v>
      </c>
      <c r="P40" s="831">
        <v>12954</v>
      </c>
      <c r="Q40" s="827"/>
      <c r="R40" s="832">
        <v>127</v>
      </c>
    </row>
    <row r="41" spans="1:18" ht="14.45" customHeight="1" x14ac:dyDescent="0.2">
      <c r="A41" s="821" t="s">
        <v>3717</v>
      </c>
      <c r="B41" s="822" t="s">
        <v>3718</v>
      </c>
      <c r="C41" s="822" t="s">
        <v>586</v>
      </c>
      <c r="D41" s="822" t="s">
        <v>3727</v>
      </c>
      <c r="E41" s="822" t="s">
        <v>3783</v>
      </c>
      <c r="F41" s="822" t="s">
        <v>3784</v>
      </c>
      <c r="G41" s="831">
        <v>2</v>
      </c>
      <c r="H41" s="831">
        <v>76</v>
      </c>
      <c r="I41" s="822"/>
      <c r="J41" s="822">
        <v>38</v>
      </c>
      <c r="K41" s="831">
        <v>4</v>
      </c>
      <c r="L41" s="831">
        <v>152</v>
      </c>
      <c r="M41" s="822"/>
      <c r="N41" s="822">
        <v>38</v>
      </c>
      <c r="O41" s="831">
        <v>1</v>
      </c>
      <c r="P41" s="831">
        <v>39</v>
      </c>
      <c r="Q41" s="827"/>
      <c r="R41" s="832">
        <v>39</v>
      </c>
    </row>
    <row r="42" spans="1:18" ht="14.45" customHeight="1" x14ac:dyDescent="0.2">
      <c r="A42" s="821" t="s">
        <v>3717</v>
      </c>
      <c r="B42" s="822" t="s">
        <v>3718</v>
      </c>
      <c r="C42" s="822" t="s">
        <v>586</v>
      </c>
      <c r="D42" s="822" t="s">
        <v>3727</v>
      </c>
      <c r="E42" s="822" t="s">
        <v>3785</v>
      </c>
      <c r="F42" s="822" t="s">
        <v>3786</v>
      </c>
      <c r="G42" s="831">
        <v>125</v>
      </c>
      <c r="H42" s="831">
        <v>10875</v>
      </c>
      <c r="I42" s="822"/>
      <c r="J42" s="822">
        <v>87</v>
      </c>
      <c r="K42" s="831">
        <v>116</v>
      </c>
      <c r="L42" s="831">
        <v>10208</v>
      </c>
      <c r="M42" s="822"/>
      <c r="N42" s="822">
        <v>88</v>
      </c>
      <c r="O42" s="831">
        <v>89</v>
      </c>
      <c r="P42" s="831">
        <v>8277</v>
      </c>
      <c r="Q42" s="827"/>
      <c r="R42" s="832">
        <v>93</v>
      </c>
    </row>
    <row r="43" spans="1:18" ht="14.45" customHeight="1" x14ac:dyDescent="0.2">
      <c r="A43" s="821" t="s">
        <v>3717</v>
      </c>
      <c r="B43" s="822" t="s">
        <v>3718</v>
      </c>
      <c r="C43" s="822" t="s">
        <v>586</v>
      </c>
      <c r="D43" s="822" t="s">
        <v>3727</v>
      </c>
      <c r="E43" s="822" t="s">
        <v>3787</v>
      </c>
      <c r="F43" s="822" t="s">
        <v>3788</v>
      </c>
      <c r="G43" s="831">
        <v>53</v>
      </c>
      <c r="H43" s="831">
        <v>1749</v>
      </c>
      <c r="I43" s="822"/>
      <c r="J43" s="822">
        <v>33</v>
      </c>
      <c r="K43" s="831">
        <v>37</v>
      </c>
      <c r="L43" s="831">
        <v>1221</v>
      </c>
      <c r="M43" s="822"/>
      <c r="N43" s="822">
        <v>33</v>
      </c>
      <c r="O43" s="831">
        <v>35</v>
      </c>
      <c r="P43" s="831">
        <v>1190</v>
      </c>
      <c r="Q43" s="827"/>
      <c r="R43" s="832">
        <v>34</v>
      </c>
    </row>
    <row r="44" spans="1:18" ht="14.45" customHeight="1" x14ac:dyDescent="0.2">
      <c r="A44" s="821" t="s">
        <v>3717</v>
      </c>
      <c r="B44" s="822" t="s">
        <v>3718</v>
      </c>
      <c r="C44" s="822" t="s">
        <v>586</v>
      </c>
      <c r="D44" s="822" t="s">
        <v>3727</v>
      </c>
      <c r="E44" s="822" t="s">
        <v>3789</v>
      </c>
      <c r="F44" s="822" t="s">
        <v>3790</v>
      </c>
      <c r="G44" s="831">
        <v>18</v>
      </c>
      <c r="H44" s="831">
        <v>0</v>
      </c>
      <c r="I44" s="822"/>
      <c r="J44" s="822">
        <v>0</v>
      </c>
      <c r="K44" s="831">
        <v>17</v>
      </c>
      <c r="L44" s="831">
        <v>0</v>
      </c>
      <c r="M44" s="822"/>
      <c r="N44" s="822">
        <v>0</v>
      </c>
      <c r="O44" s="831"/>
      <c r="P44" s="831"/>
      <c r="Q44" s="827"/>
      <c r="R44" s="832"/>
    </row>
    <row r="45" spans="1:18" ht="14.45" customHeight="1" x14ac:dyDescent="0.2">
      <c r="A45" s="821" t="s">
        <v>3717</v>
      </c>
      <c r="B45" s="822" t="s">
        <v>3718</v>
      </c>
      <c r="C45" s="822" t="s">
        <v>586</v>
      </c>
      <c r="D45" s="822" t="s">
        <v>3727</v>
      </c>
      <c r="E45" s="822" t="s">
        <v>3791</v>
      </c>
      <c r="F45" s="822" t="s">
        <v>3792</v>
      </c>
      <c r="G45" s="831">
        <v>20</v>
      </c>
      <c r="H45" s="831">
        <v>9980</v>
      </c>
      <c r="I45" s="822"/>
      <c r="J45" s="822">
        <v>499</v>
      </c>
      <c r="K45" s="831">
        <v>23</v>
      </c>
      <c r="L45" s="831">
        <v>11523</v>
      </c>
      <c r="M45" s="822"/>
      <c r="N45" s="822">
        <v>501</v>
      </c>
      <c r="O45" s="831">
        <v>27</v>
      </c>
      <c r="P45" s="831">
        <v>13878</v>
      </c>
      <c r="Q45" s="827"/>
      <c r="R45" s="832">
        <v>514</v>
      </c>
    </row>
    <row r="46" spans="1:18" ht="14.45" customHeight="1" x14ac:dyDescent="0.2">
      <c r="A46" s="821" t="s">
        <v>3717</v>
      </c>
      <c r="B46" s="822" t="s">
        <v>3718</v>
      </c>
      <c r="C46" s="822" t="s">
        <v>586</v>
      </c>
      <c r="D46" s="822" t="s">
        <v>3727</v>
      </c>
      <c r="E46" s="822" t="s">
        <v>3793</v>
      </c>
      <c r="F46" s="822" t="s">
        <v>3756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715</v>
      </c>
      <c r="Q46" s="827"/>
      <c r="R46" s="832">
        <v>715</v>
      </c>
    </row>
    <row r="47" spans="1:18" ht="14.45" customHeight="1" x14ac:dyDescent="0.2">
      <c r="A47" s="821" t="s">
        <v>3717</v>
      </c>
      <c r="B47" s="822" t="s">
        <v>3718</v>
      </c>
      <c r="C47" s="822" t="s">
        <v>586</v>
      </c>
      <c r="D47" s="822" t="s">
        <v>3727</v>
      </c>
      <c r="E47" s="822" t="s">
        <v>3794</v>
      </c>
      <c r="F47" s="822" t="s">
        <v>3795</v>
      </c>
      <c r="G47" s="831">
        <v>35</v>
      </c>
      <c r="H47" s="831">
        <v>5530</v>
      </c>
      <c r="I47" s="822"/>
      <c r="J47" s="822">
        <v>158</v>
      </c>
      <c r="K47" s="831">
        <v>40</v>
      </c>
      <c r="L47" s="831">
        <v>6360</v>
      </c>
      <c r="M47" s="822"/>
      <c r="N47" s="822">
        <v>159</v>
      </c>
      <c r="O47" s="831">
        <v>21</v>
      </c>
      <c r="P47" s="831">
        <v>3444</v>
      </c>
      <c r="Q47" s="827"/>
      <c r="R47" s="832">
        <v>164</v>
      </c>
    </row>
    <row r="48" spans="1:18" ht="14.45" customHeight="1" x14ac:dyDescent="0.2">
      <c r="A48" s="821" t="s">
        <v>3717</v>
      </c>
      <c r="B48" s="822" t="s">
        <v>3718</v>
      </c>
      <c r="C48" s="822" t="s">
        <v>586</v>
      </c>
      <c r="D48" s="822" t="s">
        <v>3727</v>
      </c>
      <c r="E48" s="822" t="s">
        <v>3796</v>
      </c>
      <c r="F48" s="822" t="s">
        <v>3797</v>
      </c>
      <c r="G48" s="831">
        <v>614</v>
      </c>
      <c r="H48" s="831">
        <v>155956</v>
      </c>
      <c r="I48" s="822"/>
      <c r="J48" s="822">
        <v>254</v>
      </c>
      <c r="K48" s="831">
        <v>415</v>
      </c>
      <c r="L48" s="831">
        <v>105825</v>
      </c>
      <c r="M48" s="822"/>
      <c r="N48" s="822">
        <v>255</v>
      </c>
      <c r="O48" s="831">
        <v>515</v>
      </c>
      <c r="P48" s="831">
        <v>141625</v>
      </c>
      <c r="Q48" s="827"/>
      <c r="R48" s="832">
        <v>275</v>
      </c>
    </row>
    <row r="49" spans="1:18" ht="14.45" customHeight="1" x14ac:dyDescent="0.2">
      <c r="A49" s="821" t="s">
        <v>3717</v>
      </c>
      <c r="B49" s="822" t="s">
        <v>3718</v>
      </c>
      <c r="C49" s="822" t="s">
        <v>586</v>
      </c>
      <c r="D49" s="822" t="s">
        <v>3727</v>
      </c>
      <c r="E49" s="822" t="s">
        <v>3798</v>
      </c>
      <c r="F49" s="822" t="s">
        <v>3799</v>
      </c>
      <c r="G49" s="831">
        <v>1</v>
      </c>
      <c r="H49" s="831">
        <v>122</v>
      </c>
      <c r="I49" s="822"/>
      <c r="J49" s="822">
        <v>122</v>
      </c>
      <c r="K49" s="831">
        <v>2</v>
      </c>
      <c r="L49" s="831">
        <v>246</v>
      </c>
      <c r="M49" s="822"/>
      <c r="N49" s="822">
        <v>123</v>
      </c>
      <c r="O49" s="831"/>
      <c r="P49" s="831"/>
      <c r="Q49" s="827"/>
      <c r="R49" s="832"/>
    </row>
    <row r="50" spans="1:18" ht="14.45" customHeight="1" x14ac:dyDescent="0.2">
      <c r="A50" s="821" t="s">
        <v>3717</v>
      </c>
      <c r="B50" s="822" t="s">
        <v>3718</v>
      </c>
      <c r="C50" s="822" t="s">
        <v>586</v>
      </c>
      <c r="D50" s="822" t="s">
        <v>3727</v>
      </c>
      <c r="E50" s="822" t="s">
        <v>3800</v>
      </c>
      <c r="F50" s="822" t="s">
        <v>3801</v>
      </c>
      <c r="G50" s="831"/>
      <c r="H50" s="831"/>
      <c r="I50" s="822"/>
      <c r="J50" s="822"/>
      <c r="K50" s="831"/>
      <c r="L50" s="831"/>
      <c r="M50" s="822"/>
      <c r="N50" s="822"/>
      <c r="O50" s="831">
        <v>1</v>
      </c>
      <c r="P50" s="831">
        <v>758</v>
      </c>
      <c r="Q50" s="827"/>
      <c r="R50" s="832">
        <v>758</v>
      </c>
    </row>
    <row r="51" spans="1:18" ht="14.45" customHeight="1" x14ac:dyDescent="0.2">
      <c r="A51" s="821" t="s">
        <v>3717</v>
      </c>
      <c r="B51" s="822" t="s">
        <v>3718</v>
      </c>
      <c r="C51" s="822" t="s">
        <v>586</v>
      </c>
      <c r="D51" s="822" t="s">
        <v>3727</v>
      </c>
      <c r="E51" s="822" t="s">
        <v>3802</v>
      </c>
      <c r="F51" s="822" t="s">
        <v>3803</v>
      </c>
      <c r="G51" s="831"/>
      <c r="H51" s="831"/>
      <c r="I51" s="822"/>
      <c r="J51" s="822"/>
      <c r="K51" s="831">
        <v>1</v>
      </c>
      <c r="L51" s="831">
        <v>1072</v>
      </c>
      <c r="M51" s="822"/>
      <c r="N51" s="822">
        <v>1072</v>
      </c>
      <c r="O51" s="831"/>
      <c r="P51" s="831"/>
      <c r="Q51" s="827"/>
      <c r="R51" s="832"/>
    </row>
    <row r="52" spans="1:18" ht="14.45" customHeight="1" x14ac:dyDescent="0.2">
      <c r="A52" s="821" t="s">
        <v>3717</v>
      </c>
      <c r="B52" s="822" t="s">
        <v>3718</v>
      </c>
      <c r="C52" s="822" t="s">
        <v>586</v>
      </c>
      <c r="D52" s="822" t="s">
        <v>3727</v>
      </c>
      <c r="E52" s="822" t="s">
        <v>3804</v>
      </c>
      <c r="F52" s="822" t="s">
        <v>3805</v>
      </c>
      <c r="G52" s="831">
        <v>2</v>
      </c>
      <c r="H52" s="831">
        <v>244</v>
      </c>
      <c r="I52" s="822"/>
      <c r="J52" s="822">
        <v>122</v>
      </c>
      <c r="K52" s="831">
        <v>3</v>
      </c>
      <c r="L52" s="831">
        <v>369</v>
      </c>
      <c r="M52" s="822"/>
      <c r="N52" s="822">
        <v>123</v>
      </c>
      <c r="O52" s="831"/>
      <c r="P52" s="831"/>
      <c r="Q52" s="827"/>
      <c r="R52" s="832"/>
    </row>
    <row r="53" spans="1:18" ht="14.45" customHeight="1" x14ac:dyDescent="0.2">
      <c r="A53" s="821" t="s">
        <v>3717</v>
      </c>
      <c r="B53" s="822" t="s">
        <v>3718</v>
      </c>
      <c r="C53" s="822" t="s">
        <v>586</v>
      </c>
      <c r="D53" s="822" t="s">
        <v>3727</v>
      </c>
      <c r="E53" s="822" t="s">
        <v>3806</v>
      </c>
      <c r="F53" s="822" t="s">
        <v>3807</v>
      </c>
      <c r="G53" s="831">
        <v>3</v>
      </c>
      <c r="H53" s="831">
        <v>375</v>
      </c>
      <c r="I53" s="822"/>
      <c r="J53" s="822">
        <v>125</v>
      </c>
      <c r="K53" s="831">
        <v>15</v>
      </c>
      <c r="L53" s="831">
        <v>1890</v>
      </c>
      <c r="M53" s="822"/>
      <c r="N53" s="822">
        <v>126</v>
      </c>
      <c r="O53" s="831">
        <v>2</v>
      </c>
      <c r="P53" s="831">
        <v>262</v>
      </c>
      <c r="Q53" s="827"/>
      <c r="R53" s="832">
        <v>131</v>
      </c>
    </row>
    <row r="54" spans="1:18" ht="14.45" customHeight="1" x14ac:dyDescent="0.2">
      <c r="A54" s="821" t="s">
        <v>3717</v>
      </c>
      <c r="B54" s="822" t="s">
        <v>3718</v>
      </c>
      <c r="C54" s="822" t="s">
        <v>586</v>
      </c>
      <c r="D54" s="822" t="s">
        <v>3727</v>
      </c>
      <c r="E54" s="822" t="s">
        <v>3808</v>
      </c>
      <c r="F54" s="822" t="s">
        <v>3809</v>
      </c>
      <c r="G54" s="831">
        <v>2</v>
      </c>
      <c r="H54" s="831">
        <v>122</v>
      </c>
      <c r="I54" s="822"/>
      <c r="J54" s="822">
        <v>61</v>
      </c>
      <c r="K54" s="831">
        <v>2</v>
      </c>
      <c r="L54" s="831">
        <v>124</v>
      </c>
      <c r="M54" s="822"/>
      <c r="N54" s="822">
        <v>62</v>
      </c>
      <c r="O54" s="831">
        <v>1</v>
      </c>
      <c r="P54" s="831">
        <v>66</v>
      </c>
      <c r="Q54" s="827"/>
      <c r="R54" s="832">
        <v>66</v>
      </c>
    </row>
    <row r="55" spans="1:18" ht="14.45" customHeight="1" x14ac:dyDescent="0.2">
      <c r="A55" s="821" t="s">
        <v>3717</v>
      </c>
      <c r="B55" s="822" t="s">
        <v>3718</v>
      </c>
      <c r="C55" s="822" t="s">
        <v>586</v>
      </c>
      <c r="D55" s="822" t="s">
        <v>3727</v>
      </c>
      <c r="E55" s="822" t="s">
        <v>3810</v>
      </c>
      <c r="F55" s="822" t="s">
        <v>3811</v>
      </c>
      <c r="G55" s="831">
        <v>9</v>
      </c>
      <c r="H55" s="831">
        <v>3384</v>
      </c>
      <c r="I55" s="822"/>
      <c r="J55" s="822">
        <v>376</v>
      </c>
      <c r="K55" s="831">
        <v>4</v>
      </c>
      <c r="L55" s="831">
        <v>1508</v>
      </c>
      <c r="M55" s="822"/>
      <c r="N55" s="822">
        <v>377</v>
      </c>
      <c r="O55" s="831">
        <v>4</v>
      </c>
      <c r="P55" s="831">
        <v>1552</v>
      </c>
      <c r="Q55" s="827"/>
      <c r="R55" s="832">
        <v>388</v>
      </c>
    </row>
    <row r="56" spans="1:18" ht="14.45" customHeight="1" x14ac:dyDescent="0.2">
      <c r="A56" s="821" t="s">
        <v>3717</v>
      </c>
      <c r="B56" s="822" t="s">
        <v>3718</v>
      </c>
      <c r="C56" s="822" t="s">
        <v>586</v>
      </c>
      <c r="D56" s="822" t="s">
        <v>3727</v>
      </c>
      <c r="E56" s="822" t="s">
        <v>3812</v>
      </c>
      <c r="F56" s="822" t="s">
        <v>3813</v>
      </c>
      <c r="G56" s="831">
        <v>5</v>
      </c>
      <c r="H56" s="831">
        <v>4950</v>
      </c>
      <c r="I56" s="822"/>
      <c r="J56" s="822">
        <v>990</v>
      </c>
      <c r="K56" s="831">
        <v>2</v>
      </c>
      <c r="L56" s="831">
        <v>1986</v>
      </c>
      <c r="M56" s="822"/>
      <c r="N56" s="822">
        <v>993</v>
      </c>
      <c r="O56" s="831">
        <v>1</v>
      </c>
      <c r="P56" s="831">
        <v>1024</v>
      </c>
      <c r="Q56" s="827"/>
      <c r="R56" s="832">
        <v>1024</v>
      </c>
    </row>
    <row r="57" spans="1:18" ht="14.45" customHeight="1" x14ac:dyDescent="0.2">
      <c r="A57" s="821" t="s">
        <v>3717</v>
      </c>
      <c r="B57" s="822" t="s">
        <v>3718</v>
      </c>
      <c r="C57" s="822" t="s">
        <v>586</v>
      </c>
      <c r="D57" s="822" t="s">
        <v>3727</v>
      </c>
      <c r="E57" s="822" t="s">
        <v>3814</v>
      </c>
      <c r="F57" s="822" t="s">
        <v>3815</v>
      </c>
      <c r="G57" s="831">
        <v>15</v>
      </c>
      <c r="H57" s="831">
        <v>5325</v>
      </c>
      <c r="I57" s="822"/>
      <c r="J57" s="822">
        <v>355</v>
      </c>
      <c r="K57" s="831">
        <v>8</v>
      </c>
      <c r="L57" s="831">
        <v>2848</v>
      </c>
      <c r="M57" s="822"/>
      <c r="N57" s="822">
        <v>356</v>
      </c>
      <c r="O57" s="831">
        <v>6</v>
      </c>
      <c r="P57" s="831">
        <v>2208</v>
      </c>
      <c r="Q57" s="827"/>
      <c r="R57" s="832">
        <v>368</v>
      </c>
    </row>
    <row r="58" spans="1:18" ht="14.45" customHeight="1" x14ac:dyDescent="0.2">
      <c r="A58" s="821" t="s">
        <v>3717</v>
      </c>
      <c r="B58" s="822" t="s">
        <v>3718</v>
      </c>
      <c r="C58" s="822" t="s">
        <v>586</v>
      </c>
      <c r="D58" s="822" t="s">
        <v>3727</v>
      </c>
      <c r="E58" s="822" t="s">
        <v>3816</v>
      </c>
      <c r="F58" s="822" t="s">
        <v>3817</v>
      </c>
      <c r="G58" s="831">
        <v>3</v>
      </c>
      <c r="H58" s="831">
        <v>1518</v>
      </c>
      <c r="I58" s="822"/>
      <c r="J58" s="822">
        <v>506</v>
      </c>
      <c r="K58" s="831">
        <v>2</v>
      </c>
      <c r="L58" s="831">
        <v>1018</v>
      </c>
      <c r="M58" s="822"/>
      <c r="N58" s="822">
        <v>509</v>
      </c>
      <c r="O58" s="831"/>
      <c r="P58" s="831"/>
      <c r="Q58" s="827"/>
      <c r="R58" s="832"/>
    </row>
    <row r="59" spans="1:18" ht="14.45" customHeight="1" x14ac:dyDescent="0.2">
      <c r="A59" s="821" t="s">
        <v>3717</v>
      </c>
      <c r="B59" s="822" t="s">
        <v>3718</v>
      </c>
      <c r="C59" s="822" t="s">
        <v>586</v>
      </c>
      <c r="D59" s="822" t="s">
        <v>3727</v>
      </c>
      <c r="E59" s="822" t="s">
        <v>3818</v>
      </c>
      <c r="F59" s="822" t="s">
        <v>3819</v>
      </c>
      <c r="G59" s="831">
        <v>1</v>
      </c>
      <c r="H59" s="831">
        <v>134</v>
      </c>
      <c r="I59" s="822"/>
      <c r="J59" s="822">
        <v>134</v>
      </c>
      <c r="K59" s="831">
        <v>3</v>
      </c>
      <c r="L59" s="831">
        <v>405</v>
      </c>
      <c r="M59" s="822"/>
      <c r="N59" s="822">
        <v>135</v>
      </c>
      <c r="O59" s="831"/>
      <c r="P59" s="831"/>
      <c r="Q59" s="827"/>
      <c r="R59" s="832"/>
    </row>
    <row r="60" spans="1:18" ht="14.45" customHeight="1" x14ac:dyDescent="0.2">
      <c r="A60" s="821" t="s">
        <v>3717</v>
      </c>
      <c r="B60" s="822" t="s">
        <v>3718</v>
      </c>
      <c r="C60" s="822" t="s">
        <v>586</v>
      </c>
      <c r="D60" s="822" t="s">
        <v>3727</v>
      </c>
      <c r="E60" s="822" t="s">
        <v>3820</v>
      </c>
      <c r="F60" s="822" t="s">
        <v>3821</v>
      </c>
      <c r="G60" s="831">
        <v>181</v>
      </c>
      <c r="H60" s="831">
        <v>26245</v>
      </c>
      <c r="I60" s="822"/>
      <c r="J60" s="822">
        <v>145</v>
      </c>
      <c r="K60" s="831">
        <v>119</v>
      </c>
      <c r="L60" s="831">
        <v>17374</v>
      </c>
      <c r="M60" s="822"/>
      <c r="N60" s="822">
        <v>146</v>
      </c>
      <c r="O60" s="831">
        <v>121</v>
      </c>
      <c r="P60" s="831">
        <v>18271</v>
      </c>
      <c r="Q60" s="827"/>
      <c r="R60" s="832">
        <v>151</v>
      </c>
    </row>
    <row r="61" spans="1:18" ht="14.45" customHeight="1" x14ac:dyDescent="0.2">
      <c r="A61" s="821" t="s">
        <v>3717</v>
      </c>
      <c r="B61" s="822" t="s">
        <v>3718</v>
      </c>
      <c r="C61" s="822" t="s">
        <v>586</v>
      </c>
      <c r="D61" s="822" t="s">
        <v>3727</v>
      </c>
      <c r="E61" s="822" t="s">
        <v>3822</v>
      </c>
      <c r="F61" s="822" t="s">
        <v>3823</v>
      </c>
      <c r="G61" s="831"/>
      <c r="H61" s="831"/>
      <c r="I61" s="822"/>
      <c r="J61" s="822"/>
      <c r="K61" s="831">
        <v>1</v>
      </c>
      <c r="L61" s="831">
        <v>183</v>
      </c>
      <c r="M61" s="822"/>
      <c r="N61" s="822">
        <v>183</v>
      </c>
      <c r="O61" s="831">
        <v>4</v>
      </c>
      <c r="P61" s="831">
        <v>756</v>
      </c>
      <c r="Q61" s="827"/>
      <c r="R61" s="832">
        <v>189</v>
      </c>
    </row>
    <row r="62" spans="1:18" ht="14.45" customHeight="1" x14ac:dyDescent="0.2">
      <c r="A62" s="821" t="s">
        <v>3717</v>
      </c>
      <c r="B62" s="822" t="s">
        <v>3718</v>
      </c>
      <c r="C62" s="822" t="s">
        <v>586</v>
      </c>
      <c r="D62" s="822" t="s">
        <v>3727</v>
      </c>
      <c r="E62" s="822" t="s">
        <v>3824</v>
      </c>
      <c r="F62" s="822" t="s">
        <v>3825</v>
      </c>
      <c r="G62" s="831">
        <v>1</v>
      </c>
      <c r="H62" s="831">
        <v>451</v>
      </c>
      <c r="I62" s="822"/>
      <c r="J62" s="822">
        <v>451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3717</v>
      </c>
      <c r="B63" s="822" t="s">
        <v>3718</v>
      </c>
      <c r="C63" s="822" t="s">
        <v>586</v>
      </c>
      <c r="D63" s="822" t="s">
        <v>3727</v>
      </c>
      <c r="E63" s="822" t="s">
        <v>3826</v>
      </c>
      <c r="F63" s="822" t="s">
        <v>3827</v>
      </c>
      <c r="G63" s="831">
        <v>3</v>
      </c>
      <c r="H63" s="831">
        <v>2256</v>
      </c>
      <c r="I63" s="822"/>
      <c r="J63" s="822">
        <v>752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3717</v>
      </c>
      <c r="B64" s="822" t="s">
        <v>3718</v>
      </c>
      <c r="C64" s="822" t="s">
        <v>586</v>
      </c>
      <c r="D64" s="822" t="s">
        <v>3727</v>
      </c>
      <c r="E64" s="822" t="s">
        <v>3828</v>
      </c>
      <c r="F64" s="822" t="s">
        <v>3829</v>
      </c>
      <c r="G64" s="831">
        <v>3</v>
      </c>
      <c r="H64" s="831">
        <v>2862</v>
      </c>
      <c r="I64" s="822"/>
      <c r="J64" s="822">
        <v>954</v>
      </c>
      <c r="K64" s="831">
        <v>3</v>
      </c>
      <c r="L64" s="831">
        <v>2871</v>
      </c>
      <c r="M64" s="822"/>
      <c r="N64" s="822">
        <v>957</v>
      </c>
      <c r="O64" s="831"/>
      <c r="P64" s="831"/>
      <c r="Q64" s="827"/>
      <c r="R64" s="832"/>
    </row>
    <row r="65" spans="1:18" ht="14.45" customHeight="1" x14ac:dyDescent="0.2">
      <c r="A65" s="821" t="s">
        <v>3717</v>
      </c>
      <c r="B65" s="822" t="s">
        <v>3718</v>
      </c>
      <c r="C65" s="822" t="s">
        <v>586</v>
      </c>
      <c r="D65" s="822" t="s">
        <v>3727</v>
      </c>
      <c r="E65" s="822" t="s">
        <v>3830</v>
      </c>
      <c r="F65" s="822" t="s">
        <v>3831</v>
      </c>
      <c r="G65" s="831">
        <v>61</v>
      </c>
      <c r="H65" s="831">
        <v>10065</v>
      </c>
      <c r="I65" s="822"/>
      <c r="J65" s="822">
        <v>165</v>
      </c>
      <c r="K65" s="831">
        <v>41</v>
      </c>
      <c r="L65" s="831">
        <v>6806</v>
      </c>
      <c r="M65" s="822"/>
      <c r="N65" s="822">
        <v>166</v>
      </c>
      <c r="O65" s="831">
        <v>42</v>
      </c>
      <c r="P65" s="831">
        <v>7182</v>
      </c>
      <c r="Q65" s="827"/>
      <c r="R65" s="832">
        <v>171</v>
      </c>
    </row>
    <row r="66" spans="1:18" ht="14.45" customHeight="1" x14ac:dyDescent="0.2">
      <c r="A66" s="821" t="s">
        <v>3717</v>
      </c>
      <c r="B66" s="822" t="s">
        <v>3718</v>
      </c>
      <c r="C66" s="822" t="s">
        <v>586</v>
      </c>
      <c r="D66" s="822" t="s">
        <v>3727</v>
      </c>
      <c r="E66" s="822" t="s">
        <v>3832</v>
      </c>
      <c r="F66" s="822" t="s">
        <v>3833</v>
      </c>
      <c r="G66" s="831">
        <v>2</v>
      </c>
      <c r="H66" s="831">
        <v>2174</v>
      </c>
      <c r="I66" s="822"/>
      <c r="J66" s="822">
        <v>1087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3717</v>
      </c>
      <c r="B67" s="822" t="s">
        <v>3718</v>
      </c>
      <c r="C67" s="822" t="s">
        <v>586</v>
      </c>
      <c r="D67" s="822" t="s">
        <v>3727</v>
      </c>
      <c r="E67" s="822" t="s">
        <v>3834</v>
      </c>
      <c r="F67" s="822" t="s">
        <v>3835</v>
      </c>
      <c r="G67" s="831">
        <v>3</v>
      </c>
      <c r="H67" s="831">
        <v>261</v>
      </c>
      <c r="I67" s="822"/>
      <c r="J67" s="822">
        <v>87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3717</v>
      </c>
      <c r="B68" s="822" t="s">
        <v>3718</v>
      </c>
      <c r="C68" s="822" t="s">
        <v>586</v>
      </c>
      <c r="D68" s="822" t="s">
        <v>3727</v>
      </c>
      <c r="E68" s="822" t="s">
        <v>3836</v>
      </c>
      <c r="F68" s="822" t="s">
        <v>3837</v>
      </c>
      <c r="G68" s="831">
        <v>1</v>
      </c>
      <c r="H68" s="831">
        <v>503</v>
      </c>
      <c r="I68" s="822"/>
      <c r="J68" s="822">
        <v>503</v>
      </c>
      <c r="K68" s="831">
        <v>1</v>
      </c>
      <c r="L68" s="831">
        <v>505</v>
      </c>
      <c r="M68" s="822"/>
      <c r="N68" s="822">
        <v>505</v>
      </c>
      <c r="O68" s="831">
        <v>1</v>
      </c>
      <c r="P68" s="831">
        <v>518</v>
      </c>
      <c r="Q68" s="827"/>
      <c r="R68" s="832">
        <v>518</v>
      </c>
    </row>
    <row r="69" spans="1:18" ht="14.45" customHeight="1" x14ac:dyDescent="0.2">
      <c r="A69" s="821" t="s">
        <v>3717</v>
      </c>
      <c r="B69" s="822" t="s">
        <v>3718</v>
      </c>
      <c r="C69" s="822" t="s">
        <v>586</v>
      </c>
      <c r="D69" s="822" t="s">
        <v>3727</v>
      </c>
      <c r="E69" s="822" t="s">
        <v>3838</v>
      </c>
      <c r="F69" s="822" t="s">
        <v>3839</v>
      </c>
      <c r="G69" s="831"/>
      <c r="H69" s="831"/>
      <c r="I69" s="822"/>
      <c r="J69" s="822"/>
      <c r="K69" s="831"/>
      <c r="L69" s="831"/>
      <c r="M69" s="822"/>
      <c r="N69" s="822"/>
      <c r="O69" s="831">
        <v>2</v>
      </c>
      <c r="P69" s="831">
        <v>716</v>
      </c>
      <c r="Q69" s="827"/>
      <c r="R69" s="832">
        <v>358</v>
      </c>
    </row>
    <row r="70" spans="1:18" ht="14.45" customHeight="1" x14ac:dyDescent="0.2">
      <c r="A70" s="821" t="s">
        <v>3717</v>
      </c>
      <c r="B70" s="822" t="s">
        <v>3718</v>
      </c>
      <c r="C70" s="822" t="s">
        <v>586</v>
      </c>
      <c r="D70" s="822" t="s">
        <v>3727</v>
      </c>
      <c r="E70" s="822" t="s">
        <v>3840</v>
      </c>
      <c r="F70" s="822" t="s">
        <v>3841</v>
      </c>
      <c r="G70" s="831">
        <v>1</v>
      </c>
      <c r="H70" s="831">
        <v>1045</v>
      </c>
      <c r="I70" s="822"/>
      <c r="J70" s="822">
        <v>1045</v>
      </c>
      <c r="K70" s="831">
        <v>1</v>
      </c>
      <c r="L70" s="831">
        <v>1052</v>
      </c>
      <c r="M70" s="822"/>
      <c r="N70" s="822">
        <v>1052</v>
      </c>
      <c r="O70" s="831"/>
      <c r="P70" s="831"/>
      <c r="Q70" s="827"/>
      <c r="R70" s="832"/>
    </row>
    <row r="71" spans="1:18" ht="14.45" customHeight="1" x14ac:dyDescent="0.2">
      <c r="A71" s="821" t="s">
        <v>3717</v>
      </c>
      <c r="B71" s="822" t="s">
        <v>3718</v>
      </c>
      <c r="C71" s="822" t="s">
        <v>586</v>
      </c>
      <c r="D71" s="822" t="s">
        <v>3727</v>
      </c>
      <c r="E71" s="822" t="s">
        <v>3842</v>
      </c>
      <c r="F71" s="822" t="s">
        <v>3843</v>
      </c>
      <c r="G71" s="831">
        <v>1</v>
      </c>
      <c r="H71" s="831">
        <v>122</v>
      </c>
      <c r="I71" s="822"/>
      <c r="J71" s="822">
        <v>122</v>
      </c>
      <c r="K71" s="831">
        <v>1</v>
      </c>
      <c r="L71" s="831">
        <v>123</v>
      </c>
      <c r="M71" s="822"/>
      <c r="N71" s="822">
        <v>123</v>
      </c>
      <c r="O71" s="831">
        <v>3</v>
      </c>
      <c r="P71" s="831">
        <v>396</v>
      </c>
      <c r="Q71" s="827"/>
      <c r="R71" s="832">
        <v>132</v>
      </c>
    </row>
    <row r="72" spans="1:18" ht="14.45" customHeight="1" x14ac:dyDescent="0.2">
      <c r="A72" s="821" t="s">
        <v>3717</v>
      </c>
      <c r="B72" s="822" t="s">
        <v>3718</v>
      </c>
      <c r="C72" s="822" t="s">
        <v>586</v>
      </c>
      <c r="D72" s="822" t="s">
        <v>3727</v>
      </c>
      <c r="E72" s="822" t="s">
        <v>3844</v>
      </c>
      <c r="F72" s="822" t="s">
        <v>3845</v>
      </c>
      <c r="G72" s="831"/>
      <c r="H72" s="831"/>
      <c r="I72" s="822"/>
      <c r="J72" s="822"/>
      <c r="K72" s="831">
        <v>1</v>
      </c>
      <c r="L72" s="831">
        <v>123</v>
      </c>
      <c r="M72" s="822"/>
      <c r="N72" s="822">
        <v>123</v>
      </c>
      <c r="O72" s="831"/>
      <c r="P72" s="831"/>
      <c r="Q72" s="827"/>
      <c r="R72" s="832"/>
    </row>
    <row r="73" spans="1:18" ht="14.45" customHeight="1" x14ac:dyDescent="0.2">
      <c r="A73" s="821" t="s">
        <v>3717</v>
      </c>
      <c r="B73" s="822" t="s">
        <v>3718</v>
      </c>
      <c r="C73" s="822" t="s">
        <v>586</v>
      </c>
      <c r="D73" s="822" t="s">
        <v>3727</v>
      </c>
      <c r="E73" s="822" t="s">
        <v>3846</v>
      </c>
      <c r="F73" s="822" t="s">
        <v>3847</v>
      </c>
      <c r="G73" s="831"/>
      <c r="H73" s="831"/>
      <c r="I73" s="822"/>
      <c r="J73" s="822"/>
      <c r="K73" s="831">
        <v>1</v>
      </c>
      <c r="L73" s="831">
        <v>1388</v>
      </c>
      <c r="M73" s="822"/>
      <c r="N73" s="822">
        <v>1388</v>
      </c>
      <c r="O73" s="831"/>
      <c r="P73" s="831"/>
      <c r="Q73" s="827"/>
      <c r="R73" s="832"/>
    </row>
    <row r="74" spans="1:18" ht="14.45" customHeight="1" x14ac:dyDescent="0.2">
      <c r="A74" s="821" t="s">
        <v>3717</v>
      </c>
      <c r="B74" s="822" t="s">
        <v>3718</v>
      </c>
      <c r="C74" s="822" t="s">
        <v>586</v>
      </c>
      <c r="D74" s="822" t="s">
        <v>3727</v>
      </c>
      <c r="E74" s="822" t="s">
        <v>3848</v>
      </c>
      <c r="F74" s="822" t="s">
        <v>3849</v>
      </c>
      <c r="G74" s="831">
        <v>1</v>
      </c>
      <c r="H74" s="831">
        <v>849</v>
      </c>
      <c r="I74" s="822"/>
      <c r="J74" s="822">
        <v>849</v>
      </c>
      <c r="K74" s="831">
        <v>2</v>
      </c>
      <c r="L74" s="831">
        <v>1704</v>
      </c>
      <c r="M74" s="822"/>
      <c r="N74" s="822">
        <v>852</v>
      </c>
      <c r="O74" s="831"/>
      <c r="P74" s="831"/>
      <c r="Q74" s="827"/>
      <c r="R74" s="832"/>
    </row>
    <row r="75" spans="1:18" ht="14.45" customHeight="1" x14ac:dyDescent="0.2">
      <c r="A75" s="821" t="s">
        <v>3717</v>
      </c>
      <c r="B75" s="822" t="s">
        <v>3718</v>
      </c>
      <c r="C75" s="822" t="s">
        <v>586</v>
      </c>
      <c r="D75" s="822" t="s">
        <v>3727</v>
      </c>
      <c r="E75" s="822" t="s">
        <v>3850</v>
      </c>
      <c r="F75" s="822" t="s">
        <v>3851</v>
      </c>
      <c r="G75" s="831">
        <v>4</v>
      </c>
      <c r="H75" s="831">
        <v>720</v>
      </c>
      <c r="I75" s="822"/>
      <c r="J75" s="822">
        <v>180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3717</v>
      </c>
      <c r="B76" s="822" t="s">
        <v>3718</v>
      </c>
      <c r="C76" s="822" t="s">
        <v>586</v>
      </c>
      <c r="D76" s="822" t="s">
        <v>3727</v>
      </c>
      <c r="E76" s="822" t="s">
        <v>3852</v>
      </c>
      <c r="F76" s="822" t="s">
        <v>3853</v>
      </c>
      <c r="G76" s="831">
        <v>1</v>
      </c>
      <c r="H76" s="831">
        <v>530</v>
      </c>
      <c r="I76" s="822"/>
      <c r="J76" s="822">
        <v>530</v>
      </c>
      <c r="K76" s="831">
        <v>1</v>
      </c>
      <c r="L76" s="831">
        <v>533</v>
      </c>
      <c r="M76" s="822"/>
      <c r="N76" s="822">
        <v>533</v>
      </c>
      <c r="O76" s="831">
        <v>1</v>
      </c>
      <c r="P76" s="831">
        <v>551</v>
      </c>
      <c r="Q76" s="827"/>
      <c r="R76" s="832">
        <v>551</v>
      </c>
    </row>
    <row r="77" spans="1:18" ht="14.45" customHeight="1" x14ac:dyDescent="0.2">
      <c r="A77" s="821" t="s">
        <v>3717</v>
      </c>
      <c r="B77" s="822" t="s">
        <v>3718</v>
      </c>
      <c r="C77" s="822" t="s">
        <v>586</v>
      </c>
      <c r="D77" s="822" t="s">
        <v>3727</v>
      </c>
      <c r="E77" s="822" t="s">
        <v>3854</v>
      </c>
      <c r="F77" s="822" t="s">
        <v>3855</v>
      </c>
      <c r="G77" s="831">
        <v>26</v>
      </c>
      <c r="H77" s="831">
        <v>2262</v>
      </c>
      <c r="I77" s="822"/>
      <c r="J77" s="822">
        <v>87</v>
      </c>
      <c r="K77" s="831">
        <v>36</v>
      </c>
      <c r="L77" s="831">
        <v>3168</v>
      </c>
      <c r="M77" s="822"/>
      <c r="N77" s="822">
        <v>88</v>
      </c>
      <c r="O77" s="831">
        <v>12</v>
      </c>
      <c r="P77" s="831">
        <v>1116</v>
      </c>
      <c r="Q77" s="827"/>
      <c r="R77" s="832">
        <v>93</v>
      </c>
    </row>
    <row r="78" spans="1:18" ht="14.45" customHeight="1" x14ac:dyDescent="0.2">
      <c r="A78" s="821" t="s">
        <v>3717</v>
      </c>
      <c r="B78" s="822" t="s">
        <v>3718</v>
      </c>
      <c r="C78" s="822" t="s">
        <v>586</v>
      </c>
      <c r="D78" s="822" t="s">
        <v>3727</v>
      </c>
      <c r="E78" s="822" t="s">
        <v>3856</v>
      </c>
      <c r="F78" s="822" t="s">
        <v>3857</v>
      </c>
      <c r="G78" s="831">
        <v>1</v>
      </c>
      <c r="H78" s="831">
        <v>0</v>
      </c>
      <c r="I78" s="822"/>
      <c r="J78" s="822">
        <v>0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thickBot="1" x14ac:dyDescent="0.25">
      <c r="A79" s="813" t="s">
        <v>3717</v>
      </c>
      <c r="B79" s="814" t="s">
        <v>3718</v>
      </c>
      <c r="C79" s="814" t="s">
        <v>586</v>
      </c>
      <c r="D79" s="814" t="s">
        <v>3727</v>
      </c>
      <c r="E79" s="814" t="s">
        <v>3858</v>
      </c>
      <c r="F79" s="814" t="s">
        <v>3859</v>
      </c>
      <c r="G79" s="833"/>
      <c r="H79" s="833"/>
      <c r="I79" s="814"/>
      <c r="J79" s="814"/>
      <c r="K79" s="833">
        <v>1</v>
      </c>
      <c r="L79" s="833">
        <v>0</v>
      </c>
      <c r="M79" s="814"/>
      <c r="N79" s="814">
        <v>0</v>
      </c>
      <c r="O79" s="833">
        <v>1</v>
      </c>
      <c r="P79" s="833">
        <v>0</v>
      </c>
      <c r="Q79" s="819"/>
      <c r="R79" s="83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8EE074B-C3E5-476F-B4E8-40024205061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3861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12709.5</v>
      </c>
      <c r="I3" s="208">
        <f t="shared" si="0"/>
        <v>1391171.1</v>
      </c>
      <c r="J3" s="78"/>
      <c r="K3" s="78"/>
      <c r="L3" s="208">
        <f t="shared" si="0"/>
        <v>9868.2999999999993</v>
      </c>
      <c r="M3" s="208">
        <f t="shared" si="0"/>
        <v>1115894.6100000001</v>
      </c>
      <c r="N3" s="78"/>
      <c r="O3" s="78"/>
      <c r="P3" s="208">
        <f t="shared" si="0"/>
        <v>8751.4000000000015</v>
      </c>
      <c r="Q3" s="208">
        <f t="shared" si="0"/>
        <v>1076793.1799999997</v>
      </c>
      <c r="R3" s="79">
        <f>IF(M3=0,0,Q3/M3)</f>
        <v>0.96495956728386711</v>
      </c>
      <c r="S3" s="209">
        <f>IF(P3=0,0,Q3/P3)</f>
        <v>123.04239093173658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3717</v>
      </c>
      <c r="B6" s="807" t="s">
        <v>3718</v>
      </c>
      <c r="C6" s="807" t="s">
        <v>586</v>
      </c>
      <c r="D6" s="807" t="s">
        <v>3708</v>
      </c>
      <c r="E6" s="807" t="s">
        <v>3719</v>
      </c>
      <c r="F6" s="807" t="s">
        <v>3720</v>
      </c>
      <c r="G6" s="807" t="s">
        <v>809</v>
      </c>
      <c r="H6" s="225">
        <v>0.9</v>
      </c>
      <c r="I6" s="225">
        <v>62.73</v>
      </c>
      <c r="J6" s="807"/>
      <c r="K6" s="807">
        <v>69.699999999999989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3717</v>
      </c>
      <c r="B7" s="822" t="s">
        <v>3718</v>
      </c>
      <c r="C7" s="822" t="s">
        <v>586</v>
      </c>
      <c r="D7" s="822" t="s">
        <v>3708</v>
      </c>
      <c r="E7" s="822" t="s">
        <v>3727</v>
      </c>
      <c r="F7" s="822" t="s">
        <v>3728</v>
      </c>
      <c r="G7" s="822" t="s">
        <v>3729</v>
      </c>
      <c r="H7" s="831">
        <v>10</v>
      </c>
      <c r="I7" s="831">
        <v>840</v>
      </c>
      <c r="J7" s="822"/>
      <c r="K7" s="822">
        <v>84</v>
      </c>
      <c r="L7" s="831">
        <v>6</v>
      </c>
      <c r="M7" s="831">
        <v>510</v>
      </c>
      <c r="N7" s="822"/>
      <c r="O7" s="822">
        <v>85</v>
      </c>
      <c r="P7" s="831"/>
      <c r="Q7" s="831"/>
      <c r="R7" s="827"/>
      <c r="S7" s="832"/>
    </row>
    <row r="8" spans="1:19" ht="14.45" customHeight="1" x14ac:dyDescent="0.2">
      <c r="A8" s="821" t="s">
        <v>3717</v>
      </c>
      <c r="B8" s="822" t="s">
        <v>3718</v>
      </c>
      <c r="C8" s="822" t="s">
        <v>586</v>
      </c>
      <c r="D8" s="822" t="s">
        <v>3708</v>
      </c>
      <c r="E8" s="822" t="s">
        <v>3727</v>
      </c>
      <c r="F8" s="822" t="s">
        <v>3730</v>
      </c>
      <c r="G8" s="822" t="s">
        <v>3731</v>
      </c>
      <c r="H8" s="831">
        <v>1</v>
      </c>
      <c r="I8" s="831">
        <v>107</v>
      </c>
      <c r="J8" s="822"/>
      <c r="K8" s="822">
        <v>107</v>
      </c>
      <c r="L8" s="831">
        <v>2</v>
      </c>
      <c r="M8" s="831">
        <v>216</v>
      </c>
      <c r="N8" s="822"/>
      <c r="O8" s="822">
        <v>108</v>
      </c>
      <c r="P8" s="831"/>
      <c r="Q8" s="831"/>
      <c r="R8" s="827"/>
      <c r="S8" s="832"/>
    </row>
    <row r="9" spans="1:19" ht="14.45" customHeight="1" x14ac:dyDescent="0.2">
      <c r="A9" s="821" t="s">
        <v>3717</v>
      </c>
      <c r="B9" s="822" t="s">
        <v>3718</v>
      </c>
      <c r="C9" s="822" t="s">
        <v>586</v>
      </c>
      <c r="D9" s="822" t="s">
        <v>3708</v>
      </c>
      <c r="E9" s="822" t="s">
        <v>3727</v>
      </c>
      <c r="F9" s="822" t="s">
        <v>3739</v>
      </c>
      <c r="G9" s="822" t="s">
        <v>3740</v>
      </c>
      <c r="H9" s="831"/>
      <c r="I9" s="831"/>
      <c r="J9" s="822"/>
      <c r="K9" s="822"/>
      <c r="L9" s="831">
        <v>1</v>
      </c>
      <c r="M9" s="831">
        <v>243</v>
      </c>
      <c r="N9" s="822"/>
      <c r="O9" s="822">
        <v>243</v>
      </c>
      <c r="P9" s="831"/>
      <c r="Q9" s="831"/>
      <c r="R9" s="827"/>
      <c r="S9" s="832"/>
    </row>
    <row r="10" spans="1:19" ht="14.45" customHeight="1" x14ac:dyDescent="0.2">
      <c r="A10" s="821" t="s">
        <v>3717</v>
      </c>
      <c r="B10" s="822" t="s">
        <v>3718</v>
      </c>
      <c r="C10" s="822" t="s">
        <v>586</v>
      </c>
      <c r="D10" s="822" t="s">
        <v>3708</v>
      </c>
      <c r="E10" s="822" t="s">
        <v>3727</v>
      </c>
      <c r="F10" s="822" t="s">
        <v>3745</v>
      </c>
      <c r="G10" s="822" t="s">
        <v>3746</v>
      </c>
      <c r="H10" s="831">
        <v>1</v>
      </c>
      <c r="I10" s="831">
        <v>91</v>
      </c>
      <c r="J10" s="822"/>
      <c r="K10" s="822">
        <v>91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3717</v>
      </c>
      <c r="B11" s="822" t="s">
        <v>3718</v>
      </c>
      <c r="C11" s="822" t="s">
        <v>586</v>
      </c>
      <c r="D11" s="822" t="s">
        <v>3708</v>
      </c>
      <c r="E11" s="822" t="s">
        <v>3727</v>
      </c>
      <c r="F11" s="822" t="s">
        <v>3751</v>
      </c>
      <c r="G11" s="822" t="s">
        <v>3752</v>
      </c>
      <c r="H11" s="831">
        <v>23</v>
      </c>
      <c r="I11" s="831">
        <v>2898</v>
      </c>
      <c r="J11" s="822"/>
      <c r="K11" s="822">
        <v>126</v>
      </c>
      <c r="L11" s="831">
        <v>15</v>
      </c>
      <c r="M11" s="831">
        <v>1905</v>
      </c>
      <c r="N11" s="822"/>
      <c r="O11" s="822">
        <v>127</v>
      </c>
      <c r="P11" s="831">
        <v>10</v>
      </c>
      <c r="Q11" s="831">
        <v>1370</v>
      </c>
      <c r="R11" s="827"/>
      <c r="S11" s="832">
        <v>137</v>
      </c>
    </row>
    <row r="12" spans="1:19" ht="14.45" customHeight="1" x14ac:dyDescent="0.2">
      <c r="A12" s="821" t="s">
        <v>3717</v>
      </c>
      <c r="B12" s="822" t="s">
        <v>3718</v>
      </c>
      <c r="C12" s="822" t="s">
        <v>586</v>
      </c>
      <c r="D12" s="822" t="s">
        <v>3708</v>
      </c>
      <c r="E12" s="822" t="s">
        <v>3727</v>
      </c>
      <c r="F12" s="822" t="s">
        <v>3769</v>
      </c>
      <c r="G12" s="822" t="s">
        <v>3770</v>
      </c>
      <c r="H12" s="831">
        <v>3</v>
      </c>
      <c r="I12" s="831">
        <v>3963</v>
      </c>
      <c r="J12" s="822"/>
      <c r="K12" s="822">
        <v>1321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3717</v>
      </c>
      <c r="B13" s="822" t="s">
        <v>3718</v>
      </c>
      <c r="C13" s="822" t="s">
        <v>586</v>
      </c>
      <c r="D13" s="822" t="s">
        <v>3708</v>
      </c>
      <c r="E13" s="822" t="s">
        <v>3727</v>
      </c>
      <c r="F13" s="822" t="s">
        <v>3777</v>
      </c>
      <c r="G13" s="822" t="s">
        <v>3778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175</v>
      </c>
      <c r="R13" s="827"/>
      <c r="S13" s="832">
        <v>175</v>
      </c>
    </row>
    <row r="14" spans="1:19" ht="14.45" customHeight="1" x14ac:dyDescent="0.2">
      <c r="A14" s="821" t="s">
        <v>3717</v>
      </c>
      <c r="B14" s="822" t="s">
        <v>3718</v>
      </c>
      <c r="C14" s="822" t="s">
        <v>586</v>
      </c>
      <c r="D14" s="822" t="s">
        <v>3708</v>
      </c>
      <c r="E14" s="822" t="s">
        <v>3727</v>
      </c>
      <c r="F14" s="822" t="s">
        <v>3779</v>
      </c>
      <c r="G14" s="822" t="s">
        <v>3780</v>
      </c>
      <c r="H14" s="831">
        <v>21</v>
      </c>
      <c r="I14" s="831">
        <v>699.98</v>
      </c>
      <c r="J14" s="822"/>
      <c r="K14" s="822">
        <v>33.332380952380952</v>
      </c>
      <c r="L14" s="831">
        <v>12</v>
      </c>
      <c r="M14" s="831">
        <v>399.99</v>
      </c>
      <c r="N14" s="822"/>
      <c r="O14" s="822">
        <v>33.332500000000003</v>
      </c>
      <c r="P14" s="831">
        <v>9</v>
      </c>
      <c r="Q14" s="831">
        <v>410.01</v>
      </c>
      <c r="R14" s="827"/>
      <c r="S14" s="832">
        <v>45.556666666666665</v>
      </c>
    </row>
    <row r="15" spans="1:19" ht="14.45" customHeight="1" x14ac:dyDescent="0.2">
      <c r="A15" s="821" t="s">
        <v>3717</v>
      </c>
      <c r="B15" s="822" t="s">
        <v>3718</v>
      </c>
      <c r="C15" s="822" t="s">
        <v>586</v>
      </c>
      <c r="D15" s="822" t="s">
        <v>3708</v>
      </c>
      <c r="E15" s="822" t="s">
        <v>3727</v>
      </c>
      <c r="F15" s="822" t="s">
        <v>3781</v>
      </c>
      <c r="G15" s="822" t="s">
        <v>3782</v>
      </c>
      <c r="H15" s="831">
        <v>91</v>
      </c>
      <c r="I15" s="831">
        <v>10556</v>
      </c>
      <c r="J15" s="822"/>
      <c r="K15" s="822">
        <v>116</v>
      </c>
      <c r="L15" s="831">
        <v>92</v>
      </c>
      <c r="M15" s="831">
        <v>10764</v>
      </c>
      <c r="N15" s="822"/>
      <c r="O15" s="822">
        <v>117</v>
      </c>
      <c r="P15" s="831">
        <v>89</v>
      </c>
      <c r="Q15" s="831">
        <v>11303</v>
      </c>
      <c r="R15" s="827"/>
      <c r="S15" s="832">
        <v>127</v>
      </c>
    </row>
    <row r="16" spans="1:19" ht="14.45" customHeight="1" x14ac:dyDescent="0.2">
      <c r="A16" s="821" t="s">
        <v>3717</v>
      </c>
      <c r="B16" s="822" t="s">
        <v>3718</v>
      </c>
      <c r="C16" s="822" t="s">
        <v>586</v>
      </c>
      <c r="D16" s="822" t="s">
        <v>3708</v>
      </c>
      <c r="E16" s="822" t="s">
        <v>3727</v>
      </c>
      <c r="F16" s="822" t="s">
        <v>3785</v>
      </c>
      <c r="G16" s="822" t="s">
        <v>3786</v>
      </c>
      <c r="H16" s="831">
        <v>3</v>
      </c>
      <c r="I16" s="831">
        <v>261</v>
      </c>
      <c r="J16" s="822"/>
      <c r="K16" s="822">
        <v>87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3717</v>
      </c>
      <c r="B17" s="822" t="s">
        <v>3718</v>
      </c>
      <c r="C17" s="822" t="s">
        <v>586</v>
      </c>
      <c r="D17" s="822" t="s">
        <v>3708</v>
      </c>
      <c r="E17" s="822" t="s">
        <v>3727</v>
      </c>
      <c r="F17" s="822" t="s">
        <v>3787</v>
      </c>
      <c r="G17" s="822" t="s">
        <v>3788</v>
      </c>
      <c r="H17" s="831">
        <v>3</v>
      </c>
      <c r="I17" s="831">
        <v>99</v>
      </c>
      <c r="J17" s="822"/>
      <c r="K17" s="822">
        <v>33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3717</v>
      </c>
      <c r="B18" s="822" t="s">
        <v>3718</v>
      </c>
      <c r="C18" s="822" t="s">
        <v>586</v>
      </c>
      <c r="D18" s="822" t="s">
        <v>3708</v>
      </c>
      <c r="E18" s="822" t="s">
        <v>3727</v>
      </c>
      <c r="F18" s="822" t="s">
        <v>3789</v>
      </c>
      <c r="G18" s="822" t="s">
        <v>3790</v>
      </c>
      <c r="H18" s="831">
        <v>14</v>
      </c>
      <c r="I18" s="831">
        <v>0</v>
      </c>
      <c r="J18" s="822"/>
      <c r="K18" s="822">
        <v>0</v>
      </c>
      <c r="L18" s="831">
        <v>17</v>
      </c>
      <c r="M18" s="831">
        <v>0</v>
      </c>
      <c r="N18" s="822"/>
      <c r="O18" s="822">
        <v>0</v>
      </c>
      <c r="P18" s="831"/>
      <c r="Q18" s="831"/>
      <c r="R18" s="827"/>
      <c r="S18" s="832"/>
    </row>
    <row r="19" spans="1:19" ht="14.45" customHeight="1" x14ac:dyDescent="0.2">
      <c r="A19" s="821" t="s">
        <v>3717</v>
      </c>
      <c r="B19" s="822" t="s">
        <v>3718</v>
      </c>
      <c r="C19" s="822" t="s">
        <v>586</v>
      </c>
      <c r="D19" s="822" t="s">
        <v>3708</v>
      </c>
      <c r="E19" s="822" t="s">
        <v>3727</v>
      </c>
      <c r="F19" s="822" t="s">
        <v>3791</v>
      </c>
      <c r="G19" s="822" t="s">
        <v>3792</v>
      </c>
      <c r="H19" s="831"/>
      <c r="I19" s="831"/>
      <c r="J19" s="822"/>
      <c r="K19" s="822"/>
      <c r="L19" s="831">
        <v>1</v>
      </c>
      <c r="M19" s="831">
        <v>501</v>
      </c>
      <c r="N19" s="822"/>
      <c r="O19" s="822">
        <v>501</v>
      </c>
      <c r="P19" s="831"/>
      <c r="Q19" s="831"/>
      <c r="R19" s="827"/>
      <c r="S19" s="832"/>
    </row>
    <row r="20" spans="1:19" ht="14.45" customHeight="1" x14ac:dyDescent="0.2">
      <c r="A20" s="821" t="s">
        <v>3717</v>
      </c>
      <c r="B20" s="822" t="s">
        <v>3718</v>
      </c>
      <c r="C20" s="822" t="s">
        <v>586</v>
      </c>
      <c r="D20" s="822" t="s">
        <v>3708</v>
      </c>
      <c r="E20" s="822" t="s">
        <v>3727</v>
      </c>
      <c r="F20" s="822" t="s">
        <v>3796</v>
      </c>
      <c r="G20" s="822" t="s">
        <v>3797</v>
      </c>
      <c r="H20" s="831">
        <v>4</v>
      </c>
      <c r="I20" s="831">
        <v>1016</v>
      </c>
      <c r="J20" s="822"/>
      <c r="K20" s="822">
        <v>254</v>
      </c>
      <c r="L20" s="831">
        <v>2</v>
      </c>
      <c r="M20" s="831">
        <v>510</v>
      </c>
      <c r="N20" s="822"/>
      <c r="O20" s="822">
        <v>255</v>
      </c>
      <c r="P20" s="831">
        <v>3</v>
      </c>
      <c r="Q20" s="831">
        <v>825</v>
      </c>
      <c r="R20" s="827"/>
      <c r="S20" s="832">
        <v>275</v>
      </c>
    </row>
    <row r="21" spans="1:19" ht="14.45" customHeight="1" x14ac:dyDescent="0.2">
      <c r="A21" s="821" t="s">
        <v>3717</v>
      </c>
      <c r="B21" s="822" t="s">
        <v>3718</v>
      </c>
      <c r="C21" s="822" t="s">
        <v>586</v>
      </c>
      <c r="D21" s="822" t="s">
        <v>3708</v>
      </c>
      <c r="E21" s="822" t="s">
        <v>3727</v>
      </c>
      <c r="F21" s="822" t="s">
        <v>3826</v>
      </c>
      <c r="G21" s="822" t="s">
        <v>3827</v>
      </c>
      <c r="H21" s="831">
        <v>1</v>
      </c>
      <c r="I21" s="831">
        <v>752</v>
      </c>
      <c r="J21" s="822"/>
      <c r="K21" s="822">
        <v>752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3717</v>
      </c>
      <c r="B22" s="822" t="s">
        <v>3718</v>
      </c>
      <c r="C22" s="822" t="s">
        <v>586</v>
      </c>
      <c r="D22" s="822" t="s">
        <v>3712</v>
      </c>
      <c r="E22" s="822" t="s">
        <v>3719</v>
      </c>
      <c r="F22" s="822" t="s">
        <v>3720</v>
      </c>
      <c r="G22" s="822" t="s">
        <v>809</v>
      </c>
      <c r="H22" s="831">
        <v>0.8</v>
      </c>
      <c r="I22" s="831">
        <v>55.76</v>
      </c>
      <c r="J22" s="822"/>
      <c r="K22" s="822">
        <v>69.699999999999989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3717</v>
      </c>
      <c r="B23" s="822" t="s">
        <v>3718</v>
      </c>
      <c r="C23" s="822" t="s">
        <v>586</v>
      </c>
      <c r="D23" s="822" t="s">
        <v>3712</v>
      </c>
      <c r="E23" s="822" t="s">
        <v>3727</v>
      </c>
      <c r="F23" s="822" t="s">
        <v>3728</v>
      </c>
      <c r="G23" s="822" t="s">
        <v>3729</v>
      </c>
      <c r="H23" s="831"/>
      <c r="I23" s="831"/>
      <c r="J23" s="822"/>
      <c r="K23" s="822"/>
      <c r="L23" s="831">
        <v>4</v>
      </c>
      <c r="M23" s="831">
        <v>340</v>
      </c>
      <c r="N23" s="822"/>
      <c r="O23" s="822">
        <v>85</v>
      </c>
      <c r="P23" s="831"/>
      <c r="Q23" s="831"/>
      <c r="R23" s="827"/>
      <c r="S23" s="832"/>
    </row>
    <row r="24" spans="1:19" ht="14.45" customHeight="1" x14ac:dyDescent="0.2">
      <c r="A24" s="821" t="s">
        <v>3717</v>
      </c>
      <c r="B24" s="822" t="s">
        <v>3718</v>
      </c>
      <c r="C24" s="822" t="s">
        <v>586</v>
      </c>
      <c r="D24" s="822" t="s">
        <v>3712</v>
      </c>
      <c r="E24" s="822" t="s">
        <v>3727</v>
      </c>
      <c r="F24" s="822" t="s">
        <v>3730</v>
      </c>
      <c r="G24" s="822" t="s">
        <v>3731</v>
      </c>
      <c r="H24" s="831">
        <v>2</v>
      </c>
      <c r="I24" s="831">
        <v>214</v>
      </c>
      <c r="J24" s="822"/>
      <c r="K24" s="822">
        <v>107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3717</v>
      </c>
      <c r="B25" s="822" t="s">
        <v>3718</v>
      </c>
      <c r="C25" s="822" t="s">
        <v>586</v>
      </c>
      <c r="D25" s="822" t="s">
        <v>3712</v>
      </c>
      <c r="E25" s="822" t="s">
        <v>3727</v>
      </c>
      <c r="F25" s="822" t="s">
        <v>3739</v>
      </c>
      <c r="G25" s="822" t="s">
        <v>3740</v>
      </c>
      <c r="H25" s="831">
        <v>1</v>
      </c>
      <c r="I25" s="831">
        <v>242</v>
      </c>
      <c r="J25" s="822"/>
      <c r="K25" s="822">
        <v>242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3717</v>
      </c>
      <c r="B26" s="822" t="s">
        <v>3718</v>
      </c>
      <c r="C26" s="822" t="s">
        <v>586</v>
      </c>
      <c r="D26" s="822" t="s">
        <v>3712</v>
      </c>
      <c r="E26" s="822" t="s">
        <v>3727</v>
      </c>
      <c r="F26" s="822" t="s">
        <v>3745</v>
      </c>
      <c r="G26" s="822" t="s">
        <v>3746</v>
      </c>
      <c r="H26" s="831">
        <v>1</v>
      </c>
      <c r="I26" s="831">
        <v>91</v>
      </c>
      <c r="J26" s="822"/>
      <c r="K26" s="822">
        <v>91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3717</v>
      </c>
      <c r="B27" s="822" t="s">
        <v>3718</v>
      </c>
      <c r="C27" s="822" t="s">
        <v>586</v>
      </c>
      <c r="D27" s="822" t="s">
        <v>3712</v>
      </c>
      <c r="E27" s="822" t="s">
        <v>3727</v>
      </c>
      <c r="F27" s="822" t="s">
        <v>3751</v>
      </c>
      <c r="G27" s="822" t="s">
        <v>3752</v>
      </c>
      <c r="H27" s="831">
        <v>144</v>
      </c>
      <c r="I27" s="831">
        <v>18144</v>
      </c>
      <c r="J27" s="822"/>
      <c r="K27" s="822">
        <v>126</v>
      </c>
      <c r="L27" s="831">
        <v>106</v>
      </c>
      <c r="M27" s="831">
        <v>13462</v>
      </c>
      <c r="N27" s="822"/>
      <c r="O27" s="822">
        <v>127</v>
      </c>
      <c r="P27" s="831"/>
      <c r="Q27" s="831"/>
      <c r="R27" s="827"/>
      <c r="S27" s="832"/>
    </row>
    <row r="28" spans="1:19" ht="14.45" customHeight="1" x14ac:dyDescent="0.2">
      <c r="A28" s="821" t="s">
        <v>3717</v>
      </c>
      <c r="B28" s="822" t="s">
        <v>3718</v>
      </c>
      <c r="C28" s="822" t="s">
        <v>586</v>
      </c>
      <c r="D28" s="822" t="s">
        <v>3712</v>
      </c>
      <c r="E28" s="822" t="s">
        <v>3727</v>
      </c>
      <c r="F28" s="822" t="s">
        <v>3765</v>
      </c>
      <c r="G28" s="822" t="s">
        <v>3766</v>
      </c>
      <c r="H28" s="831">
        <v>2</v>
      </c>
      <c r="I28" s="831">
        <v>3374</v>
      </c>
      <c r="J28" s="822"/>
      <c r="K28" s="822">
        <v>1687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3717</v>
      </c>
      <c r="B29" s="822" t="s">
        <v>3718</v>
      </c>
      <c r="C29" s="822" t="s">
        <v>586</v>
      </c>
      <c r="D29" s="822" t="s">
        <v>3712</v>
      </c>
      <c r="E29" s="822" t="s">
        <v>3727</v>
      </c>
      <c r="F29" s="822" t="s">
        <v>3769</v>
      </c>
      <c r="G29" s="822" t="s">
        <v>3770</v>
      </c>
      <c r="H29" s="831">
        <v>1</v>
      </c>
      <c r="I29" s="831">
        <v>1321</v>
      </c>
      <c r="J29" s="822"/>
      <c r="K29" s="822">
        <v>1321</v>
      </c>
      <c r="L29" s="831">
        <v>1</v>
      </c>
      <c r="M29" s="831">
        <v>1328</v>
      </c>
      <c r="N29" s="822"/>
      <c r="O29" s="822">
        <v>1328</v>
      </c>
      <c r="P29" s="831"/>
      <c r="Q29" s="831"/>
      <c r="R29" s="827"/>
      <c r="S29" s="832"/>
    </row>
    <row r="30" spans="1:19" ht="14.45" customHeight="1" x14ac:dyDescent="0.2">
      <c r="A30" s="821" t="s">
        <v>3717</v>
      </c>
      <c r="B30" s="822" t="s">
        <v>3718</v>
      </c>
      <c r="C30" s="822" t="s">
        <v>586</v>
      </c>
      <c r="D30" s="822" t="s">
        <v>3712</v>
      </c>
      <c r="E30" s="822" t="s">
        <v>3727</v>
      </c>
      <c r="F30" s="822" t="s">
        <v>3777</v>
      </c>
      <c r="G30" s="822" t="s">
        <v>3778</v>
      </c>
      <c r="H30" s="831">
        <v>1</v>
      </c>
      <c r="I30" s="831">
        <v>165</v>
      </c>
      <c r="J30" s="822"/>
      <c r="K30" s="822">
        <v>165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3717</v>
      </c>
      <c r="B31" s="822" t="s">
        <v>3718</v>
      </c>
      <c r="C31" s="822" t="s">
        <v>586</v>
      </c>
      <c r="D31" s="822" t="s">
        <v>3712</v>
      </c>
      <c r="E31" s="822" t="s">
        <v>3727</v>
      </c>
      <c r="F31" s="822" t="s">
        <v>3779</v>
      </c>
      <c r="G31" s="822" t="s">
        <v>3780</v>
      </c>
      <c r="H31" s="831">
        <v>184</v>
      </c>
      <c r="I31" s="831">
        <v>6133.2899999999991</v>
      </c>
      <c r="J31" s="822"/>
      <c r="K31" s="822">
        <v>33.333097826086949</v>
      </c>
      <c r="L31" s="831">
        <v>119</v>
      </c>
      <c r="M31" s="831">
        <v>3966.6399999999994</v>
      </c>
      <c r="N31" s="822"/>
      <c r="O31" s="822">
        <v>33.333109243697471</v>
      </c>
      <c r="P31" s="831"/>
      <c r="Q31" s="831"/>
      <c r="R31" s="827"/>
      <c r="S31" s="832"/>
    </row>
    <row r="32" spans="1:19" ht="14.45" customHeight="1" x14ac:dyDescent="0.2">
      <c r="A32" s="821" t="s">
        <v>3717</v>
      </c>
      <c r="B32" s="822" t="s">
        <v>3718</v>
      </c>
      <c r="C32" s="822" t="s">
        <v>586</v>
      </c>
      <c r="D32" s="822" t="s">
        <v>3712</v>
      </c>
      <c r="E32" s="822" t="s">
        <v>3727</v>
      </c>
      <c r="F32" s="822" t="s">
        <v>3785</v>
      </c>
      <c r="G32" s="822" t="s">
        <v>3786</v>
      </c>
      <c r="H32" s="831">
        <v>6</v>
      </c>
      <c r="I32" s="831">
        <v>522</v>
      </c>
      <c r="J32" s="822"/>
      <c r="K32" s="822">
        <v>87</v>
      </c>
      <c r="L32" s="831">
        <v>1</v>
      </c>
      <c r="M32" s="831">
        <v>88</v>
      </c>
      <c r="N32" s="822"/>
      <c r="O32" s="822">
        <v>88</v>
      </c>
      <c r="P32" s="831"/>
      <c r="Q32" s="831"/>
      <c r="R32" s="827"/>
      <c r="S32" s="832"/>
    </row>
    <row r="33" spans="1:19" ht="14.45" customHeight="1" x14ac:dyDescent="0.2">
      <c r="A33" s="821" t="s">
        <v>3717</v>
      </c>
      <c r="B33" s="822" t="s">
        <v>3718</v>
      </c>
      <c r="C33" s="822" t="s">
        <v>586</v>
      </c>
      <c r="D33" s="822" t="s">
        <v>3712</v>
      </c>
      <c r="E33" s="822" t="s">
        <v>3727</v>
      </c>
      <c r="F33" s="822" t="s">
        <v>3787</v>
      </c>
      <c r="G33" s="822" t="s">
        <v>3788</v>
      </c>
      <c r="H33" s="831">
        <v>3</v>
      </c>
      <c r="I33" s="831">
        <v>99</v>
      </c>
      <c r="J33" s="822"/>
      <c r="K33" s="822">
        <v>33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3717</v>
      </c>
      <c r="B34" s="822" t="s">
        <v>3718</v>
      </c>
      <c r="C34" s="822" t="s">
        <v>586</v>
      </c>
      <c r="D34" s="822" t="s">
        <v>3712</v>
      </c>
      <c r="E34" s="822" t="s">
        <v>3727</v>
      </c>
      <c r="F34" s="822" t="s">
        <v>3796</v>
      </c>
      <c r="G34" s="822" t="s">
        <v>3797</v>
      </c>
      <c r="H34" s="831">
        <v>53</v>
      </c>
      <c r="I34" s="831">
        <v>13462</v>
      </c>
      <c r="J34" s="822"/>
      <c r="K34" s="822">
        <v>254</v>
      </c>
      <c r="L34" s="831">
        <v>31</v>
      </c>
      <c r="M34" s="831">
        <v>7905</v>
      </c>
      <c r="N34" s="822"/>
      <c r="O34" s="822">
        <v>255</v>
      </c>
      <c r="P34" s="831"/>
      <c r="Q34" s="831"/>
      <c r="R34" s="827"/>
      <c r="S34" s="832"/>
    </row>
    <row r="35" spans="1:19" ht="14.45" customHeight="1" x14ac:dyDescent="0.2">
      <c r="A35" s="821" t="s">
        <v>3717</v>
      </c>
      <c r="B35" s="822" t="s">
        <v>3718</v>
      </c>
      <c r="C35" s="822" t="s">
        <v>586</v>
      </c>
      <c r="D35" s="822" t="s">
        <v>3712</v>
      </c>
      <c r="E35" s="822" t="s">
        <v>3727</v>
      </c>
      <c r="F35" s="822" t="s">
        <v>3810</v>
      </c>
      <c r="G35" s="822" t="s">
        <v>3811</v>
      </c>
      <c r="H35" s="831">
        <v>1</v>
      </c>
      <c r="I35" s="831">
        <v>376</v>
      </c>
      <c r="J35" s="822"/>
      <c r="K35" s="822">
        <v>376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3717</v>
      </c>
      <c r="B36" s="822" t="s">
        <v>3718</v>
      </c>
      <c r="C36" s="822" t="s">
        <v>586</v>
      </c>
      <c r="D36" s="822" t="s">
        <v>3712</v>
      </c>
      <c r="E36" s="822" t="s">
        <v>3727</v>
      </c>
      <c r="F36" s="822" t="s">
        <v>3834</v>
      </c>
      <c r="G36" s="822" t="s">
        <v>3835</v>
      </c>
      <c r="H36" s="831">
        <v>1</v>
      </c>
      <c r="I36" s="831">
        <v>87</v>
      </c>
      <c r="J36" s="822"/>
      <c r="K36" s="822">
        <v>87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3717</v>
      </c>
      <c r="B37" s="822" t="s">
        <v>3718</v>
      </c>
      <c r="C37" s="822" t="s">
        <v>586</v>
      </c>
      <c r="D37" s="822" t="s">
        <v>1371</v>
      </c>
      <c r="E37" s="822" t="s">
        <v>3719</v>
      </c>
      <c r="F37" s="822" t="s">
        <v>3720</v>
      </c>
      <c r="G37" s="822" t="s">
        <v>809</v>
      </c>
      <c r="H37" s="831">
        <v>2.1</v>
      </c>
      <c r="I37" s="831">
        <v>146.37</v>
      </c>
      <c r="J37" s="822"/>
      <c r="K37" s="822">
        <v>69.7</v>
      </c>
      <c r="L37" s="831">
        <v>1.5</v>
      </c>
      <c r="M37" s="831">
        <v>104.55000000000001</v>
      </c>
      <c r="N37" s="822"/>
      <c r="O37" s="822">
        <v>69.7</v>
      </c>
      <c r="P37" s="831"/>
      <c r="Q37" s="831"/>
      <c r="R37" s="827"/>
      <c r="S37" s="832"/>
    </row>
    <row r="38" spans="1:19" ht="14.45" customHeight="1" x14ac:dyDescent="0.2">
      <c r="A38" s="821" t="s">
        <v>3717</v>
      </c>
      <c r="B38" s="822" t="s">
        <v>3718</v>
      </c>
      <c r="C38" s="822" t="s">
        <v>586</v>
      </c>
      <c r="D38" s="822" t="s">
        <v>1371</v>
      </c>
      <c r="E38" s="822" t="s">
        <v>3727</v>
      </c>
      <c r="F38" s="822" t="s">
        <v>3728</v>
      </c>
      <c r="G38" s="822" t="s">
        <v>3729</v>
      </c>
      <c r="H38" s="831">
        <v>76</v>
      </c>
      <c r="I38" s="831">
        <v>6384</v>
      </c>
      <c r="J38" s="822"/>
      <c r="K38" s="822">
        <v>84</v>
      </c>
      <c r="L38" s="831">
        <v>54</v>
      </c>
      <c r="M38" s="831">
        <v>4590</v>
      </c>
      <c r="N38" s="822"/>
      <c r="O38" s="822">
        <v>85</v>
      </c>
      <c r="P38" s="831">
        <v>3</v>
      </c>
      <c r="Q38" s="831">
        <v>267</v>
      </c>
      <c r="R38" s="827"/>
      <c r="S38" s="832">
        <v>89</v>
      </c>
    </row>
    <row r="39" spans="1:19" ht="14.45" customHeight="1" x14ac:dyDescent="0.2">
      <c r="A39" s="821" t="s">
        <v>3717</v>
      </c>
      <c r="B39" s="822" t="s">
        <v>3718</v>
      </c>
      <c r="C39" s="822" t="s">
        <v>586</v>
      </c>
      <c r="D39" s="822" t="s">
        <v>1371</v>
      </c>
      <c r="E39" s="822" t="s">
        <v>3727</v>
      </c>
      <c r="F39" s="822" t="s">
        <v>3732</v>
      </c>
      <c r="G39" s="822" t="s">
        <v>3733</v>
      </c>
      <c r="H39" s="831">
        <v>2</v>
      </c>
      <c r="I39" s="831">
        <v>76</v>
      </c>
      <c r="J39" s="822"/>
      <c r="K39" s="822">
        <v>38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3717</v>
      </c>
      <c r="B40" s="822" t="s">
        <v>3718</v>
      </c>
      <c r="C40" s="822" t="s">
        <v>586</v>
      </c>
      <c r="D40" s="822" t="s">
        <v>1371</v>
      </c>
      <c r="E40" s="822" t="s">
        <v>3727</v>
      </c>
      <c r="F40" s="822" t="s">
        <v>3741</v>
      </c>
      <c r="G40" s="822" t="s">
        <v>3742</v>
      </c>
      <c r="H40" s="831">
        <v>4</v>
      </c>
      <c r="I40" s="831">
        <v>1536</v>
      </c>
      <c r="J40" s="822"/>
      <c r="K40" s="822">
        <v>384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3717</v>
      </c>
      <c r="B41" s="822" t="s">
        <v>3718</v>
      </c>
      <c r="C41" s="822" t="s">
        <v>586</v>
      </c>
      <c r="D41" s="822" t="s">
        <v>1371</v>
      </c>
      <c r="E41" s="822" t="s">
        <v>3727</v>
      </c>
      <c r="F41" s="822" t="s">
        <v>3745</v>
      </c>
      <c r="G41" s="822" t="s">
        <v>3746</v>
      </c>
      <c r="H41" s="831">
        <v>52</v>
      </c>
      <c r="I41" s="831">
        <v>4732</v>
      </c>
      <c r="J41" s="822"/>
      <c r="K41" s="822">
        <v>91</v>
      </c>
      <c r="L41" s="831">
        <v>52</v>
      </c>
      <c r="M41" s="831">
        <v>4784</v>
      </c>
      <c r="N41" s="822"/>
      <c r="O41" s="822">
        <v>92</v>
      </c>
      <c r="P41" s="831">
        <v>4</v>
      </c>
      <c r="Q41" s="831">
        <v>388</v>
      </c>
      <c r="R41" s="827"/>
      <c r="S41" s="832">
        <v>97</v>
      </c>
    </row>
    <row r="42" spans="1:19" ht="14.45" customHeight="1" x14ac:dyDescent="0.2">
      <c r="A42" s="821" t="s">
        <v>3717</v>
      </c>
      <c r="B42" s="822" t="s">
        <v>3718</v>
      </c>
      <c r="C42" s="822" t="s">
        <v>586</v>
      </c>
      <c r="D42" s="822" t="s">
        <v>1371</v>
      </c>
      <c r="E42" s="822" t="s">
        <v>3727</v>
      </c>
      <c r="F42" s="822" t="s">
        <v>3749</v>
      </c>
      <c r="G42" s="822" t="s">
        <v>3750</v>
      </c>
      <c r="H42" s="831">
        <v>6</v>
      </c>
      <c r="I42" s="831">
        <v>486</v>
      </c>
      <c r="J42" s="822"/>
      <c r="K42" s="822">
        <v>81</v>
      </c>
      <c r="L42" s="831">
        <v>5</v>
      </c>
      <c r="M42" s="831">
        <v>410</v>
      </c>
      <c r="N42" s="822"/>
      <c r="O42" s="822">
        <v>82</v>
      </c>
      <c r="P42" s="831">
        <v>1</v>
      </c>
      <c r="Q42" s="831">
        <v>87</v>
      </c>
      <c r="R42" s="827"/>
      <c r="S42" s="832">
        <v>87</v>
      </c>
    </row>
    <row r="43" spans="1:19" ht="14.45" customHeight="1" x14ac:dyDescent="0.2">
      <c r="A43" s="821" t="s">
        <v>3717</v>
      </c>
      <c r="B43" s="822" t="s">
        <v>3718</v>
      </c>
      <c r="C43" s="822" t="s">
        <v>586</v>
      </c>
      <c r="D43" s="822" t="s">
        <v>1371</v>
      </c>
      <c r="E43" s="822" t="s">
        <v>3727</v>
      </c>
      <c r="F43" s="822" t="s">
        <v>3751</v>
      </c>
      <c r="G43" s="822" t="s">
        <v>3752</v>
      </c>
      <c r="H43" s="831">
        <v>294</v>
      </c>
      <c r="I43" s="831">
        <v>37044</v>
      </c>
      <c r="J43" s="822"/>
      <c r="K43" s="822">
        <v>126</v>
      </c>
      <c r="L43" s="831">
        <v>261</v>
      </c>
      <c r="M43" s="831">
        <v>33147</v>
      </c>
      <c r="N43" s="822"/>
      <c r="O43" s="822">
        <v>127</v>
      </c>
      <c r="P43" s="831">
        <v>30</v>
      </c>
      <c r="Q43" s="831">
        <v>4110</v>
      </c>
      <c r="R43" s="827"/>
      <c r="S43" s="832">
        <v>137</v>
      </c>
    </row>
    <row r="44" spans="1:19" ht="14.45" customHeight="1" x14ac:dyDescent="0.2">
      <c r="A44" s="821" t="s">
        <v>3717</v>
      </c>
      <c r="B44" s="822" t="s">
        <v>3718</v>
      </c>
      <c r="C44" s="822" t="s">
        <v>586</v>
      </c>
      <c r="D44" s="822" t="s">
        <v>1371</v>
      </c>
      <c r="E44" s="822" t="s">
        <v>3727</v>
      </c>
      <c r="F44" s="822" t="s">
        <v>3769</v>
      </c>
      <c r="G44" s="822" t="s">
        <v>3770</v>
      </c>
      <c r="H44" s="831">
        <v>6</v>
      </c>
      <c r="I44" s="831">
        <v>7926</v>
      </c>
      <c r="J44" s="822"/>
      <c r="K44" s="822">
        <v>1321</v>
      </c>
      <c r="L44" s="831">
        <v>4</v>
      </c>
      <c r="M44" s="831">
        <v>5312</v>
      </c>
      <c r="N44" s="822"/>
      <c r="O44" s="822">
        <v>1328</v>
      </c>
      <c r="P44" s="831"/>
      <c r="Q44" s="831"/>
      <c r="R44" s="827"/>
      <c r="S44" s="832"/>
    </row>
    <row r="45" spans="1:19" ht="14.45" customHeight="1" x14ac:dyDescent="0.2">
      <c r="A45" s="821" t="s">
        <v>3717</v>
      </c>
      <c r="B45" s="822" t="s">
        <v>3718</v>
      </c>
      <c r="C45" s="822" t="s">
        <v>586</v>
      </c>
      <c r="D45" s="822" t="s">
        <v>1371</v>
      </c>
      <c r="E45" s="822" t="s">
        <v>3727</v>
      </c>
      <c r="F45" s="822" t="s">
        <v>3777</v>
      </c>
      <c r="G45" s="822" t="s">
        <v>3778</v>
      </c>
      <c r="H45" s="831">
        <v>5</v>
      </c>
      <c r="I45" s="831">
        <v>825</v>
      </c>
      <c r="J45" s="822"/>
      <c r="K45" s="822">
        <v>165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3717</v>
      </c>
      <c r="B46" s="822" t="s">
        <v>3718</v>
      </c>
      <c r="C46" s="822" t="s">
        <v>586</v>
      </c>
      <c r="D46" s="822" t="s">
        <v>1371</v>
      </c>
      <c r="E46" s="822" t="s">
        <v>3727</v>
      </c>
      <c r="F46" s="822" t="s">
        <v>3779</v>
      </c>
      <c r="G46" s="822" t="s">
        <v>3780</v>
      </c>
      <c r="H46" s="831">
        <v>245</v>
      </c>
      <c r="I46" s="831">
        <v>8166.6399999999994</v>
      </c>
      <c r="J46" s="822"/>
      <c r="K46" s="822">
        <v>33.333224489795917</v>
      </c>
      <c r="L46" s="831">
        <v>212</v>
      </c>
      <c r="M46" s="831">
        <v>7066.65</v>
      </c>
      <c r="N46" s="822"/>
      <c r="O46" s="822">
        <v>33.333254716981131</v>
      </c>
      <c r="P46" s="831">
        <v>28</v>
      </c>
      <c r="Q46" s="831">
        <v>1275.5700000000002</v>
      </c>
      <c r="R46" s="827"/>
      <c r="S46" s="832">
        <v>45.556071428571435</v>
      </c>
    </row>
    <row r="47" spans="1:19" ht="14.45" customHeight="1" x14ac:dyDescent="0.2">
      <c r="A47" s="821" t="s">
        <v>3717</v>
      </c>
      <c r="B47" s="822" t="s">
        <v>3718</v>
      </c>
      <c r="C47" s="822" t="s">
        <v>586</v>
      </c>
      <c r="D47" s="822" t="s">
        <v>1371</v>
      </c>
      <c r="E47" s="822" t="s">
        <v>3727</v>
      </c>
      <c r="F47" s="822" t="s">
        <v>3781</v>
      </c>
      <c r="G47" s="822" t="s">
        <v>3782</v>
      </c>
      <c r="H47" s="831">
        <v>7</v>
      </c>
      <c r="I47" s="831">
        <v>812</v>
      </c>
      <c r="J47" s="822"/>
      <c r="K47" s="822">
        <v>116</v>
      </c>
      <c r="L47" s="831">
        <v>7</v>
      </c>
      <c r="M47" s="831">
        <v>819</v>
      </c>
      <c r="N47" s="822"/>
      <c r="O47" s="822">
        <v>117</v>
      </c>
      <c r="P47" s="831">
        <v>1</v>
      </c>
      <c r="Q47" s="831">
        <v>127</v>
      </c>
      <c r="R47" s="827"/>
      <c r="S47" s="832">
        <v>127</v>
      </c>
    </row>
    <row r="48" spans="1:19" ht="14.45" customHeight="1" x14ac:dyDescent="0.2">
      <c r="A48" s="821" t="s">
        <v>3717</v>
      </c>
      <c r="B48" s="822" t="s">
        <v>3718</v>
      </c>
      <c r="C48" s="822" t="s">
        <v>586</v>
      </c>
      <c r="D48" s="822" t="s">
        <v>1371</v>
      </c>
      <c r="E48" s="822" t="s">
        <v>3727</v>
      </c>
      <c r="F48" s="822" t="s">
        <v>3785</v>
      </c>
      <c r="G48" s="822" t="s">
        <v>3786</v>
      </c>
      <c r="H48" s="831">
        <v>9</v>
      </c>
      <c r="I48" s="831">
        <v>783</v>
      </c>
      <c r="J48" s="822"/>
      <c r="K48" s="822">
        <v>87</v>
      </c>
      <c r="L48" s="831">
        <v>7</v>
      </c>
      <c r="M48" s="831">
        <v>616</v>
      </c>
      <c r="N48" s="822"/>
      <c r="O48" s="822">
        <v>88</v>
      </c>
      <c r="P48" s="831"/>
      <c r="Q48" s="831"/>
      <c r="R48" s="827"/>
      <c r="S48" s="832"/>
    </row>
    <row r="49" spans="1:19" ht="14.45" customHeight="1" x14ac:dyDescent="0.2">
      <c r="A49" s="821" t="s">
        <v>3717</v>
      </c>
      <c r="B49" s="822" t="s">
        <v>3718</v>
      </c>
      <c r="C49" s="822" t="s">
        <v>586</v>
      </c>
      <c r="D49" s="822" t="s">
        <v>1371</v>
      </c>
      <c r="E49" s="822" t="s">
        <v>3727</v>
      </c>
      <c r="F49" s="822" t="s">
        <v>3787</v>
      </c>
      <c r="G49" s="822" t="s">
        <v>3788</v>
      </c>
      <c r="H49" s="831">
        <v>8</v>
      </c>
      <c r="I49" s="831">
        <v>264</v>
      </c>
      <c r="J49" s="822"/>
      <c r="K49" s="822">
        <v>33</v>
      </c>
      <c r="L49" s="831">
        <v>5</v>
      </c>
      <c r="M49" s="831">
        <v>165</v>
      </c>
      <c r="N49" s="822"/>
      <c r="O49" s="822">
        <v>33</v>
      </c>
      <c r="P49" s="831"/>
      <c r="Q49" s="831"/>
      <c r="R49" s="827"/>
      <c r="S49" s="832"/>
    </row>
    <row r="50" spans="1:19" ht="14.45" customHeight="1" x14ac:dyDescent="0.2">
      <c r="A50" s="821" t="s">
        <v>3717</v>
      </c>
      <c r="B50" s="822" t="s">
        <v>3718</v>
      </c>
      <c r="C50" s="822" t="s">
        <v>586</v>
      </c>
      <c r="D50" s="822" t="s">
        <v>1371</v>
      </c>
      <c r="E50" s="822" t="s">
        <v>3727</v>
      </c>
      <c r="F50" s="822" t="s">
        <v>3794</v>
      </c>
      <c r="G50" s="822" t="s">
        <v>3795</v>
      </c>
      <c r="H50" s="831">
        <v>2</v>
      </c>
      <c r="I50" s="831">
        <v>316</v>
      </c>
      <c r="J50" s="822"/>
      <c r="K50" s="822">
        <v>158</v>
      </c>
      <c r="L50" s="831">
        <v>0</v>
      </c>
      <c r="M50" s="831">
        <v>0</v>
      </c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3717</v>
      </c>
      <c r="B51" s="822" t="s">
        <v>3718</v>
      </c>
      <c r="C51" s="822" t="s">
        <v>586</v>
      </c>
      <c r="D51" s="822" t="s">
        <v>1371</v>
      </c>
      <c r="E51" s="822" t="s">
        <v>3727</v>
      </c>
      <c r="F51" s="822" t="s">
        <v>3796</v>
      </c>
      <c r="G51" s="822" t="s">
        <v>3797</v>
      </c>
      <c r="H51" s="831">
        <v>8</v>
      </c>
      <c r="I51" s="831">
        <v>2032</v>
      </c>
      <c r="J51" s="822"/>
      <c r="K51" s="822">
        <v>254</v>
      </c>
      <c r="L51" s="831">
        <v>5</v>
      </c>
      <c r="M51" s="831">
        <v>1275</v>
      </c>
      <c r="N51" s="822"/>
      <c r="O51" s="822">
        <v>255</v>
      </c>
      <c r="P51" s="831"/>
      <c r="Q51" s="831"/>
      <c r="R51" s="827"/>
      <c r="S51" s="832"/>
    </row>
    <row r="52" spans="1:19" ht="14.45" customHeight="1" x14ac:dyDescent="0.2">
      <c r="A52" s="821" t="s">
        <v>3717</v>
      </c>
      <c r="B52" s="822" t="s">
        <v>3718</v>
      </c>
      <c r="C52" s="822" t="s">
        <v>586</v>
      </c>
      <c r="D52" s="822" t="s">
        <v>1371</v>
      </c>
      <c r="E52" s="822" t="s">
        <v>3727</v>
      </c>
      <c r="F52" s="822" t="s">
        <v>3806</v>
      </c>
      <c r="G52" s="822" t="s">
        <v>3807</v>
      </c>
      <c r="H52" s="831">
        <v>1</v>
      </c>
      <c r="I52" s="831">
        <v>125</v>
      </c>
      <c r="J52" s="822"/>
      <c r="K52" s="822">
        <v>125</v>
      </c>
      <c r="L52" s="831">
        <v>1</v>
      </c>
      <c r="M52" s="831">
        <v>126</v>
      </c>
      <c r="N52" s="822"/>
      <c r="O52" s="822">
        <v>126</v>
      </c>
      <c r="P52" s="831"/>
      <c r="Q52" s="831"/>
      <c r="R52" s="827"/>
      <c r="S52" s="832"/>
    </row>
    <row r="53" spans="1:19" ht="14.45" customHeight="1" x14ac:dyDescent="0.2">
      <c r="A53" s="821" t="s">
        <v>3717</v>
      </c>
      <c r="B53" s="822" t="s">
        <v>3718</v>
      </c>
      <c r="C53" s="822" t="s">
        <v>586</v>
      </c>
      <c r="D53" s="822" t="s">
        <v>1371</v>
      </c>
      <c r="E53" s="822" t="s">
        <v>3727</v>
      </c>
      <c r="F53" s="822" t="s">
        <v>3810</v>
      </c>
      <c r="G53" s="822" t="s">
        <v>3811</v>
      </c>
      <c r="H53" s="831">
        <v>1</v>
      </c>
      <c r="I53" s="831">
        <v>376</v>
      </c>
      <c r="J53" s="822"/>
      <c r="K53" s="822">
        <v>376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3717</v>
      </c>
      <c r="B54" s="822" t="s">
        <v>3718</v>
      </c>
      <c r="C54" s="822" t="s">
        <v>586</v>
      </c>
      <c r="D54" s="822" t="s">
        <v>1371</v>
      </c>
      <c r="E54" s="822" t="s">
        <v>3727</v>
      </c>
      <c r="F54" s="822" t="s">
        <v>3814</v>
      </c>
      <c r="G54" s="822" t="s">
        <v>3815</v>
      </c>
      <c r="H54" s="831">
        <v>1</v>
      </c>
      <c r="I54" s="831">
        <v>355</v>
      </c>
      <c r="J54" s="822"/>
      <c r="K54" s="822">
        <v>355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3717</v>
      </c>
      <c r="B55" s="822" t="s">
        <v>3718</v>
      </c>
      <c r="C55" s="822" t="s">
        <v>586</v>
      </c>
      <c r="D55" s="822" t="s">
        <v>1371</v>
      </c>
      <c r="E55" s="822" t="s">
        <v>3727</v>
      </c>
      <c r="F55" s="822" t="s">
        <v>3820</v>
      </c>
      <c r="G55" s="822" t="s">
        <v>3821</v>
      </c>
      <c r="H55" s="831">
        <v>24</v>
      </c>
      <c r="I55" s="831">
        <v>3480</v>
      </c>
      <c r="J55" s="822"/>
      <c r="K55" s="822">
        <v>145</v>
      </c>
      <c r="L55" s="831">
        <v>27</v>
      </c>
      <c r="M55" s="831">
        <v>3942</v>
      </c>
      <c r="N55" s="822"/>
      <c r="O55" s="822">
        <v>146</v>
      </c>
      <c r="P55" s="831">
        <v>2</v>
      </c>
      <c r="Q55" s="831">
        <v>302</v>
      </c>
      <c r="R55" s="827"/>
      <c r="S55" s="832">
        <v>151</v>
      </c>
    </row>
    <row r="56" spans="1:19" ht="14.45" customHeight="1" x14ac:dyDescent="0.2">
      <c r="A56" s="821" t="s">
        <v>3717</v>
      </c>
      <c r="B56" s="822" t="s">
        <v>3718</v>
      </c>
      <c r="C56" s="822" t="s">
        <v>586</v>
      </c>
      <c r="D56" s="822" t="s">
        <v>1371</v>
      </c>
      <c r="E56" s="822" t="s">
        <v>3727</v>
      </c>
      <c r="F56" s="822" t="s">
        <v>3826</v>
      </c>
      <c r="G56" s="822" t="s">
        <v>3827</v>
      </c>
      <c r="H56" s="831">
        <v>1</v>
      </c>
      <c r="I56" s="831">
        <v>752</v>
      </c>
      <c r="J56" s="822"/>
      <c r="K56" s="822">
        <v>752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3717</v>
      </c>
      <c r="B57" s="822" t="s">
        <v>3718</v>
      </c>
      <c r="C57" s="822" t="s">
        <v>586</v>
      </c>
      <c r="D57" s="822" t="s">
        <v>1371</v>
      </c>
      <c r="E57" s="822" t="s">
        <v>3727</v>
      </c>
      <c r="F57" s="822" t="s">
        <v>3828</v>
      </c>
      <c r="G57" s="822" t="s">
        <v>3829</v>
      </c>
      <c r="H57" s="831">
        <v>1</v>
      </c>
      <c r="I57" s="831">
        <v>954</v>
      </c>
      <c r="J57" s="822"/>
      <c r="K57" s="822">
        <v>954</v>
      </c>
      <c r="L57" s="831">
        <v>1</v>
      </c>
      <c r="M57" s="831">
        <v>957</v>
      </c>
      <c r="N57" s="822"/>
      <c r="O57" s="822">
        <v>957</v>
      </c>
      <c r="P57" s="831"/>
      <c r="Q57" s="831"/>
      <c r="R57" s="827"/>
      <c r="S57" s="832"/>
    </row>
    <row r="58" spans="1:19" ht="14.45" customHeight="1" x14ac:dyDescent="0.2">
      <c r="A58" s="821" t="s">
        <v>3717</v>
      </c>
      <c r="B58" s="822" t="s">
        <v>3718</v>
      </c>
      <c r="C58" s="822" t="s">
        <v>586</v>
      </c>
      <c r="D58" s="822" t="s">
        <v>1371</v>
      </c>
      <c r="E58" s="822" t="s">
        <v>3727</v>
      </c>
      <c r="F58" s="822" t="s">
        <v>3830</v>
      </c>
      <c r="G58" s="822" t="s">
        <v>3831</v>
      </c>
      <c r="H58" s="831">
        <v>4</v>
      </c>
      <c r="I58" s="831">
        <v>660</v>
      </c>
      <c r="J58" s="822"/>
      <c r="K58" s="822">
        <v>165</v>
      </c>
      <c r="L58" s="831">
        <v>5</v>
      </c>
      <c r="M58" s="831">
        <v>830</v>
      </c>
      <c r="N58" s="822"/>
      <c r="O58" s="822">
        <v>166</v>
      </c>
      <c r="P58" s="831">
        <v>1</v>
      </c>
      <c r="Q58" s="831">
        <v>171</v>
      </c>
      <c r="R58" s="827"/>
      <c r="S58" s="832">
        <v>171</v>
      </c>
    </row>
    <row r="59" spans="1:19" ht="14.45" customHeight="1" x14ac:dyDescent="0.2">
      <c r="A59" s="821" t="s">
        <v>3717</v>
      </c>
      <c r="B59" s="822" t="s">
        <v>3718</v>
      </c>
      <c r="C59" s="822" t="s">
        <v>586</v>
      </c>
      <c r="D59" s="822" t="s">
        <v>1371</v>
      </c>
      <c r="E59" s="822" t="s">
        <v>3727</v>
      </c>
      <c r="F59" s="822" t="s">
        <v>3842</v>
      </c>
      <c r="G59" s="822" t="s">
        <v>3843</v>
      </c>
      <c r="H59" s="831"/>
      <c r="I59" s="831"/>
      <c r="J59" s="822"/>
      <c r="K59" s="822"/>
      <c r="L59" s="831">
        <v>1</v>
      </c>
      <c r="M59" s="831">
        <v>123</v>
      </c>
      <c r="N59" s="822"/>
      <c r="O59" s="822">
        <v>123</v>
      </c>
      <c r="P59" s="831"/>
      <c r="Q59" s="831"/>
      <c r="R59" s="827"/>
      <c r="S59" s="832"/>
    </row>
    <row r="60" spans="1:19" ht="14.45" customHeight="1" x14ac:dyDescent="0.2">
      <c r="A60" s="821" t="s">
        <v>3717</v>
      </c>
      <c r="B60" s="822" t="s">
        <v>3718</v>
      </c>
      <c r="C60" s="822" t="s">
        <v>586</v>
      </c>
      <c r="D60" s="822" t="s">
        <v>1372</v>
      </c>
      <c r="E60" s="822" t="s">
        <v>3719</v>
      </c>
      <c r="F60" s="822" t="s">
        <v>3720</v>
      </c>
      <c r="G60" s="822" t="s">
        <v>809</v>
      </c>
      <c r="H60" s="831">
        <v>2.1</v>
      </c>
      <c r="I60" s="831">
        <v>146.4</v>
      </c>
      <c r="J60" s="822"/>
      <c r="K60" s="822">
        <v>69.714285714285708</v>
      </c>
      <c r="L60" s="831">
        <v>1.7</v>
      </c>
      <c r="M60" s="831">
        <v>118.49000000000001</v>
      </c>
      <c r="N60" s="822"/>
      <c r="O60" s="822">
        <v>69.7</v>
      </c>
      <c r="P60" s="831">
        <v>2.7</v>
      </c>
      <c r="Q60" s="831">
        <v>188.22</v>
      </c>
      <c r="R60" s="827"/>
      <c r="S60" s="832">
        <v>69.711111111111109</v>
      </c>
    </row>
    <row r="61" spans="1:19" ht="14.45" customHeight="1" x14ac:dyDescent="0.2">
      <c r="A61" s="821" t="s">
        <v>3717</v>
      </c>
      <c r="B61" s="822" t="s">
        <v>3718</v>
      </c>
      <c r="C61" s="822" t="s">
        <v>586</v>
      </c>
      <c r="D61" s="822" t="s">
        <v>1372</v>
      </c>
      <c r="E61" s="822" t="s">
        <v>3719</v>
      </c>
      <c r="F61" s="822" t="s">
        <v>3721</v>
      </c>
      <c r="G61" s="822" t="s">
        <v>992</v>
      </c>
      <c r="H61" s="831">
        <v>0.4</v>
      </c>
      <c r="I61" s="831">
        <v>114.04</v>
      </c>
      <c r="J61" s="822"/>
      <c r="K61" s="822">
        <v>285.10000000000002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3717</v>
      </c>
      <c r="B62" s="822" t="s">
        <v>3718</v>
      </c>
      <c r="C62" s="822" t="s">
        <v>586</v>
      </c>
      <c r="D62" s="822" t="s">
        <v>1372</v>
      </c>
      <c r="E62" s="822" t="s">
        <v>3719</v>
      </c>
      <c r="F62" s="822" t="s">
        <v>3723</v>
      </c>
      <c r="G62" s="822" t="s">
        <v>985</v>
      </c>
      <c r="H62" s="831">
        <v>2</v>
      </c>
      <c r="I62" s="831">
        <v>136.4</v>
      </c>
      <c r="J62" s="822"/>
      <c r="K62" s="822">
        <v>68.2</v>
      </c>
      <c r="L62" s="831">
        <v>2</v>
      </c>
      <c r="M62" s="831">
        <v>168.06</v>
      </c>
      <c r="N62" s="822"/>
      <c r="O62" s="822">
        <v>84.03</v>
      </c>
      <c r="P62" s="831"/>
      <c r="Q62" s="831"/>
      <c r="R62" s="827"/>
      <c r="S62" s="832"/>
    </row>
    <row r="63" spans="1:19" ht="14.45" customHeight="1" x14ac:dyDescent="0.2">
      <c r="A63" s="821" t="s">
        <v>3717</v>
      </c>
      <c r="B63" s="822" t="s">
        <v>3718</v>
      </c>
      <c r="C63" s="822" t="s">
        <v>586</v>
      </c>
      <c r="D63" s="822" t="s">
        <v>1372</v>
      </c>
      <c r="E63" s="822" t="s">
        <v>3719</v>
      </c>
      <c r="F63" s="822" t="s">
        <v>3725</v>
      </c>
      <c r="G63" s="822" t="s">
        <v>985</v>
      </c>
      <c r="H63" s="831">
        <v>2</v>
      </c>
      <c r="I63" s="831">
        <v>33.6</v>
      </c>
      <c r="J63" s="822"/>
      <c r="K63" s="822">
        <v>16.8</v>
      </c>
      <c r="L63" s="831">
        <v>6</v>
      </c>
      <c r="M63" s="831">
        <v>100.80000000000001</v>
      </c>
      <c r="N63" s="822"/>
      <c r="O63" s="822">
        <v>16.8</v>
      </c>
      <c r="P63" s="831">
        <v>3</v>
      </c>
      <c r="Q63" s="831">
        <v>50.400000000000006</v>
      </c>
      <c r="R63" s="827"/>
      <c r="S63" s="832">
        <v>16.8</v>
      </c>
    </row>
    <row r="64" spans="1:19" ht="14.45" customHeight="1" x14ac:dyDescent="0.2">
      <c r="A64" s="821" t="s">
        <v>3717</v>
      </c>
      <c r="B64" s="822" t="s">
        <v>3718</v>
      </c>
      <c r="C64" s="822" t="s">
        <v>586</v>
      </c>
      <c r="D64" s="822" t="s">
        <v>1372</v>
      </c>
      <c r="E64" s="822" t="s">
        <v>3719</v>
      </c>
      <c r="F64" s="822" t="s">
        <v>3726</v>
      </c>
      <c r="G64" s="822" t="s">
        <v>992</v>
      </c>
      <c r="H64" s="831"/>
      <c r="I64" s="831"/>
      <c r="J64" s="822"/>
      <c r="K64" s="822"/>
      <c r="L64" s="831">
        <v>0.2</v>
      </c>
      <c r="M64" s="831">
        <v>73.540000000000006</v>
      </c>
      <c r="N64" s="822"/>
      <c r="O64" s="822">
        <v>367.7</v>
      </c>
      <c r="P64" s="831"/>
      <c r="Q64" s="831"/>
      <c r="R64" s="827"/>
      <c r="S64" s="832"/>
    </row>
    <row r="65" spans="1:19" ht="14.45" customHeight="1" x14ac:dyDescent="0.2">
      <c r="A65" s="821" t="s">
        <v>3717</v>
      </c>
      <c r="B65" s="822" t="s">
        <v>3718</v>
      </c>
      <c r="C65" s="822" t="s">
        <v>586</v>
      </c>
      <c r="D65" s="822" t="s">
        <v>1372</v>
      </c>
      <c r="E65" s="822" t="s">
        <v>3727</v>
      </c>
      <c r="F65" s="822" t="s">
        <v>3728</v>
      </c>
      <c r="G65" s="822" t="s">
        <v>3729</v>
      </c>
      <c r="H65" s="831">
        <v>35</v>
      </c>
      <c r="I65" s="831">
        <v>2940</v>
      </c>
      <c r="J65" s="822"/>
      <c r="K65" s="822">
        <v>84</v>
      </c>
      <c r="L65" s="831">
        <v>11</v>
      </c>
      <c r="M65" s="831">
        <v>935</v>
      </c>
      <c r="N65" s="822"/>
      <c r="O65" s="822">
        <v>85</v>
      </c>
      <c r="P65" s="831">
        <v>29</v>
      </c>
      <c r="Q65" s="831">
        <v>2581</v>
      </c>
      <c r="R65" s="827"/>
      <c r="S65" s="832">
        <v>89</v>
      </c>
    </row>
    <row r="66" spans="1:19" ht="14.45" customHeight="1" x14ac:dyDescent="0.2">
      <c r="A66" s="821" t="s">
        <v>3717</v>
      </c>
      <c r="B66" s="822" t="s">
        <v>3718</v>
      </c>
      <c r="C66" s="822" t="s">
        <v>586</v>
      </c>
      <c r="D66" s="822" t="s">
        <v>1372</v>
      </c>
      <c r="E66" s="822" t="s">
        <v>3727</v>
      </c>
      <c r="F66" s="822" t="s">
        <v>3730</v>
      </c>
      <c r="G66" s="822" t="s">
        <v>3731</v>
      </c>
      <c r="H66" s="831">
        <v>17</v>
      </c>
      <c r="I66" s="831">
        <v>1819</v>
      </c>
      <c r="J66" s="822"/>
      <c r="K66" s="822">
        <v>107</v>
      </c>
      <c r="L66" s="831">
        <v>9</v>
      </c>
      <c r="M66" s="831">
        <v>972</v>
      </c>
      <c r="N66" s="822"/>
      <c r="O66" s="822">
        <v>108</v>
      </c>
      <c r="P66" s="831">
        <v>9</v>
      </c>
      <c r="Q66" s="831">
        <v>1008</v>
      </c>
      <c r="R66" s="827"/>
      <c r="S66" s="832">
        <v>112</v>
      </c>
    </row>
    <row r="67" spans="1:19" ht="14.45" customHeight="1" x14ac:dyDescent="0.2">
      <c r="A67" s="821" t="s">
        <v>3717</v>
      </c>
      <c r="B67" s="822" t="s">
        <v>3718</v>
      </c>
      <c r="C67" s="822" t="s">
        <v>586</v>
      </c>
      <c r="D67" s="822" t="s">
        <v>1372</v>
      </c>
      <c r="E67" s="822" t="s">
        <v>3727</v>
      </c>
      <c r="F67" s="822" t="s">
        <v>3732</v>
      </c>
      <c r="G67" s="822" t="s">
        <v>3733</v>
      </c>
      <c r="H67" s="831">
        <v>1</v>
      </c>
      <c r="I67" s="831">
        <v>38</v>
      </c>
      <c r="J67" s="822"/>
      <c r="K67" s="822">
        <v>38</v>
      </c>
      <c r="L67" s="831">
        <v>3</v>
      </c>
      <c r="M67" s="831">
        <v>114</v>
      </c>
      <c r="N67" s="822"/>
      <c r="O67" s="822">
        <v>38</v>
      </c>
      <c r="P67" s="831">
        <v>1</v>
      </c>
      <c r="Q67" s="831">
        <v>40</v>
      </c>
      <c r="R67" s="827"/>
      <c r="S67" s="832">
        <v>40</v>
      </c>
    </row>
    <row r="68" spans="1:19" ht="14.45" customHeight="1" x14ac:dyDescent="0.2">
      <c r="A68" s="821" t="s">
        <v>3717</v>
      </c>
      <c r="B68" s="822" t="s">
        <v>3718</v>
      </c>
      <c r="C68" s="822" t="s">
        <v>586</v>
      </c>
      <c r="D68" s="822" t="s">
        <v>1372</v>
      </c>
      <c r="E68" s="822" t="s">
        <v>3727</v>
      </c>
      <c r="F68" s="822" t="s">
        <v>3739</v>
      </c>
      <c r="G68" s="822" t="s">
        <v>3740</v>
      </c>
      <c r="H68" s="831">
        <v>6</v>
      </c>
      <c r="I68" s="831">
        <v>1452</v>
      </c>
      <c r="J68" s="822"/>
      <c r="K68" s="822">
        <v>242</v>
      </c>
      <c r="L68" s="831">
        <v>3</v>
      </c>
      <c r="M68" s="831">
        <v>729</v>
      </c>
      <c r="N68" s="822"/>
      <c r="O68" s="822">
        <v>243</v>
      </c>
      <c r="P68" s="831">
        <v>1</v>
      </c>
      <c r="Q68" s="831">
        <v>252</v>
      </c>
      <c r="R68" s="827"/>
      <c r="S68" s="832">
        <v>252</v>
      </c>
    </row>
    <row r="69" spans="1:19" ht="14.45" customHeight="1" x14ac:dyDescent="0.2">
      <c r="A69" s="821" t="s">
        <v>3717</v>
      </c>
      <c r="B69" s="822" t="s">
        <v>3718</v>
      </c>
      <c r="C69" s="822" t="s">
        <v>586</v>
      </c>
      <c r="D69" s="822" t="s">
        <v>1372</v>
      </c>
      <c r="E69" s="822" t="s">
        <v>3727</v>
      </c>
      <c r="F69" s="822" t="s">
        <v>3741</v>
      </c>
      <c r="G69" s="822" t="s">
        <v>3742</v>
      </c>
      <c r="H69" s="831">
        <v>1</v>
      </c>
      <c r="I69" s="831">
        <v>384</v>
      </c>
      <c r="J69" s="822"/>
      <c r="K69" s="822">
        <v>384</v>
      </c>
      <c r="L69" s="831"/>
      <c r="M69" s="831"/>
      <c r="N69" s="822"/>
      <c r="O69" s="822"/>
      <c r="P69" s="831">
        <v>2</v>
      </c>
      <c r="Q69" s="831">
        <v>794</v>
      </c>
      <c r="R69" s="827"/>
      <c r="S69" s="832">
        <v>397</v>
      </c>
    </row>
    <row r="70" spans="1:19" ht="14.45" customHeight="1" x14ac:dyDescent="0.2">
      <c r="A70" s="821" t="s">
        <v>3717</v>
      </c>
      <c r="B70" s="822" t="s">
        <v>3718</v>
      </c>
      <c r="C70" s="822" t="s">
        <v>586</v>
      </c>
      <c r="D70" s="822" t="s">
        <v>1372</v>
      </c>
      <c r="E70" s="822" t="s">
        <v>3727</v>
      </c>
      <c r="F70" s="822" t="s">
        <v>3745</v>
      </c>
      <c r="G70" s="822" t="s">
        <v>3746</v>
      </c>
      <c r="H70" s="831">
        <v>28</v>
      </c>
      <c r="I70" s="831">
        <v>2548</v>
      </c>
      <c r="J70" s="822"/>
      <c r="K70" s="822">
        <v>91</v>
      </c>
      <c r="L70" s="831">
        <v>9</v>
      </c>
      <c r="M70" s="831">
        <v>828</v>
      </c>
      <c r="N70" s="822"/>
      <c r="O70" s="822">
        <v>92</v>
      </c>
      <c r="P70" s="831">
        <v>23</v>
      </c>
      <c r="Q70" s="831">
        <v>2231</v>
      </c>
      <c r="R70" s="827"/>
      <c r="S70" s="832">
        <v>97</v>
      </c>
    </row>
    <row r="71" spans="1:19" ht="14.45" customHeight="1" x14ac:dyDescent="0.2">
      <c r="A71" s="821" t="s">
        <v>3717</v>
      </c>
      <c r="B71" s="822" t="s">
        <v>3718</v>
      </c>
      <c r="C71" s="822" t="s">
        <v>586</v>
      </c>
      <c r="D71" s="822" t="s">
        <v>1372</v>
      </c>
      <c r="E71" s="822" t="s">
        <v>3727</v>
      </c>
      <c r="F71" s="822" t="s">
        <v>3749</v>
      </c>
      <c r="G71" s="822" t="s">
        <v>3750</v>
      </c>
      <c r="H71" s="831">
        <v>18</v>
      </c>
      <c r="I71" s="831">
        <v>1458</v>
      </c>
      <c r="J71" s="822"/>
      <c r="K71" s="822">
        <v>81</v>
      </c>
      <c r="L71" s="831">
        <v>12</v>
      </c>
      <c r="M71" s="831">
        <v>984</v>
      </c>
      <c r="N71" s="822"/>
      <c r="O71" s="822">
        <v>82</v>
      </c>
      <c r="P71" s="831">
        <v>12</v>
      </c>
      <c r="Q71" s="831">
        <v>1044</v>
      </c>
      <c r="R71" s="827"/>
      <c r="S71" s="832">
        <v>87</v>
      </c>
    </row>
    <row r="72" spans="1:19" ht="14.45" customHeight="1" x14ac:dyDescent="0.2">
      <c r="A72" s="821" t="s">
        <v>3717</v>
      </c>
      <c r="B72" s="822" t="s">
        <v>3718</v>
      </c>
      <c r="C72" s="822" t="s">
        <v>586</v>
      </c>
      <c r="D72" s="822" t="s">
        <v>1372</v>
      </c>
      <c r="E72" s="822" t="s">
        <v>3727</v>
      </c>
      <c r="F72" s="822" t="s">
        <v>3751</v>
      </c>
      <c r="G72" s="822" t="s">
        <v>3752</v>
      </c>
      <c r="H72" s="831">
        <v>340</v>
      </c>
      <c r="I72" s="831">
        <v>42840</v>
      </c>
      <c r="J72" s="822"/>
      <c r="K72" s="822">
        <v>126</v>
      </c>
      <c r="L72" s="831">
        <v>263</v>
      </c>
      <c r="M72" s="831">
        <v>33401</v>
      </c>
      <c r="N72" s="822"/>
      <c r="O72" s="822">
        <v>127</v>
      </c>
      <c r="P72" s="831">
        <v>371</v>
      </c>
      <c r="Q72" s="831">
        <v>50827</v>
      </c>
      <c r="R72" s="827"/>
      <c r="S72" s="832">
        <v>137</v>
      </c>
    </row>
    <row r="73" spans="1:19" ht="14.45" customHeight="1" x14ac:dyDescent="0.2">
      <c r="A73" s="821" t="s">
        <v>3717</v>
      </c>
      <c r="B73" s="822" t="s">
        <v>3718</v>
      </c>
      <c r="C73" s="822" t="s">
        <v>586</v>
      </c>
      <c r="D73" s="822" t="s">
        <v>1372</v>
      </c>
      <c r="E73" s="822" t="s">
        <v>3727</v>
      </c>
      <c r="F73" s="822" t="s">
        <v>3755</v>
      </c>
      <c r="G73" s="822" t="s">
        <v>3756</v>
      </c>
      <c r="H73" s="831"/>
      <c r="I73" s="831"/>
      <c r="J73" s="822"/>
      <c r="K73" s="822"/>
      <c r="L73" s="831"/>
      <c r="M73" s="831"/>
      <c r="N73" s="822"/>
      <c r="O73" s="822"/>
      <c r="P73" s="831">
        <v>1</v>
      </c>
      <c r="Q73" s="831">
        <v>559</v>
      </c>
      <c r="R73" s="827"/>
      <c r="S73" s="832">
        <v>559</v>
      </c>
    </row>
    <row r="74" spans="1:19" ht="14.45" customHeight="1" x14ac:dyDescent="0.2">
      <c r="A74" s="821" t="s">
        <v>3717</v>
      </c>
      <c r="B74" s="822" t="s">
        <v>3718</v>
      </c>
      <c r="C74" s="822" t="s">
        <v>586</v>
      </c>
      <c r="D74" s="822" t="s">
        <v>1372</v>
      </c>
      <c r="E74" s="822" t="s">
        <v>3727</v>
      </c>
      <c r="F74" s="822" t="s">
        <v>3757</v>
      </c>
      <c r="G74" s="822" t="s">
        <v>3758</v>
      </c>
      <c r="H74" s="831"/>
      <c r="I74" s="831"/>
      <c r="J74" s="822"/>
      <c r="K74" s="822"/>
      <c r="L74" s="831">
        <v>1</v>
      </c>
      <c r="M74" s="831">
        <v>507</v>
      </c>
      <c r="N74" s="822"/>
      <c r="O74" s="822">
        <v>507</v>
      </c>
      <c r="P74" s="831"/>
      <c r="Q74" s="831"/>
      <c r="R74" s="827"/>
      <c r="S74" s="832"/>
    </row>
    <row r="75" spans="1:19" ht="14.45" customHeight="1" x14ac:dyDescent="0.2">
      <c r="A75" s="821" t="s">
        <v>3717</v>
      </c>
      <c r="B75" s="822" t="s">
        <v>3718</v>
      </c>
      <c r="C75" s="822" t="s">
        <v>586</v>
      </c>
      <c r="D75" s="822" t="s">
        <v>1372</v>
      </c>
      <c r="E75" s="822" t="s">
        <v>3727</v>
      </c>
      <c r="F75" s="822" t="s">
        <v>3761</v>
      </c>
      <c r="G75" s="822" t="s">
        <v>3762</v>
      </c>
      <c r="H75" s="831">
        <v>1</v>
      </c>
      <c r="I75" s="831">
        <v>1291</v>
      </c>
      <c r="J75" s="822"/>
      <c r="K75" s="822">
        <v>1291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3717</v>
      </c>
      <c r="B76" s="822" t="s">
        <v>3718</v>
      </c>
      <c r="C76" s="822" t="s">
        <v>586</v>
      </c>
      <c r="D76" s="822" t="s">
        <v>1372</v>
      </c>
      <c r="E76" s="822" t="s">
        <v>3727</v>
      </c>
      <c r="F76" s="822" t="s">
        <v>3765</v>
      </c>
      <c r="G76" s="822" t="s">
        <v>3766</v>
      </c>
      <c r="H76" s="831">
        <v>1</v>
      </c>
      <c r="I76" s="831">
        <v>1687</v>
      </c>
      <c r="J76" s="822"/>
      <c r="K76" s="822">
        <v>1687</v>
      </c>
      <c r="L76" s="831">
        <v>1</v>
      </c>
      <c r="M76" s="831">
        <v>1693</v>
      </c>
      <c r="N76" s="822"/>
      <c r="O76" s="822">
        <v>1693</v>
      </c>
      <c r="P76" s="831">
        <v>2</v>
      </c>
      <c r="Q76" s="831">
        <v>3488</v>
      </c>
      <c r="R76" s="827"/>
      <c r="S76" s="832">
        <v>1744</v>
      </c>
    </row>
    <row r="77" spans="1:19" ht="14.45" customHeight="1" x14ac:dyDescent="0.2">
      <c r="A77" s="821" t="s">
        <v>3717</v>
      </c>
      <c r="B77" s="822" t="s">
        <v>3718</v>
      </c>
      <c r="C77" s="822" t="s">
        <v>586</v>
      </c>
      <c r="D77" s="822" t="s">
        <v>1372</v>
      </c>
      <c r="E77" s="822" t="s">
        <v>3727</v>
      </c>
      <c r="F77" s="822" t="s">
        <v>3769</v>
      </c>
      <c r="G77" s="822" t="s">
        <v>3770</v>
      </c>
      <c r="H77" s="831">
        <v>4</v>
      </c>
      <c r="I77" s="831">
        <v>5284</v>
      </c>
      <c r="J77" s="822"/>
      <c r="K77" s="822">
        <v>1321</v>
      </c>
      <c r="L77" s="831">
        <v>3</v>
      </c>
      <c r="M77" s="831">
        <v>3984</v>
      </c>
      <c r="N77" s="822"/>
      <c r="O77" s="822">
        <v>1328</v>
      </c>
      <c r="P77" s="831">
        <v>13</v>
      </c>
      <c r="Q77" s="831">
        <v>17732</v>
      </c>
      <c r="R77" s="827"/>
      <c r="S77" s="832">
        <v>1364</v>
      </c>
    </row>
    <row r="78" spans="1:19" ht="14.45" customHeight="1" x14ac:dyDescent="0.2">
      <c r="A78" s="821" t="s">
        <v>3717</v>
      </c>
      <c r="B78" s="822" t="s">
        <v>3718</v>
      </c>
      <c r="C78" s="822" t="s">
        <v>586</v>
      </c>
      <c r="D78" s="822" t="s">
        <v>1372</v>
      </c>
      <c r="E78" s="822" t="s">
        <v>3727</v>
      </c>
      <c r="F78" s="822" t="s">
        <v>3771</v>
      </c>
      <c r="G78" s="822" t="s">
        <v>3772</v>
      </c>
      <c r="H78" s="831">
        <v>1</v>
      </c>
      <c r="I78" s="831">
        <v>982</v>
      </c>
      <c r="J78" s="822"/>
      <c r="K78" s="822">
        <v>982</v>
      </c>
      <c r="L78" s="831">
        <v>3</v>
      </c>
      <c r="M78" s="831">
        <v>2967</v>
      </c>
      <c r="N78" s="822"/>
      <c r="O78" s="822">
        <v>989</v>
      </c>
      <c r="P78" s="831">
        <v>2</v>
      </c>
      <c r="Q78" s="831">
        <v>2050</v>
      </c>
      <c r="R78" s="827"/>
      <c r="S78" s="832">
        <v>1025</v>
      </c>
    </row>
    <row r="79" spans="1:19" ht="14.45" customHeight="1" x14ac:dyDescent="0.2">
      <c r="A79" s="821" t="s">
        <v>3717</v>
      </c>
      <c r="B79" s="822" t="s">
        <v>3718</v>
      </c>
      <c r="C79" s="822" t="s">
        <v>586</v>
      </c>
      <c r="D79" s="822" t="s">
        <v>1372</v>
      </c>
      <c r="E79" s="822" t="s">
        <v>3727</v>
      </c>
      <c r="F79" s="822" t="s">
        <v>3777</v>
      </c>
      <c r="G79" s="822" t="s">
        <v>3778</v>
      </c>
      <c r="H79" s="831">
        <v>14</v>
      </c>
      <c r="I79" s="831">
        <v>2310</v>
      </c>
      <c r="J79" s="822"/>
      <c r="K79" s="822">
        <v>165</v>
      </c>
      <c r="L79" s="831">
        <v>11</v>
      </c>
      <c r="M79" s="831">
        <v>1826</v>
      </c>
      <c r="N79" s="822"/>
      <c r="O79" s="822">
        <v>166</v>
      </c>
      <c r="P79" s="831">
        <v>10</v>
      </c>
      <c r="Q79" s="831">
        <v>1750</v>
      </c>
      <c r="R79" s="827"/>
      <c r="S79" s="832">
        <v>175</v>
      </c>
    </row>
    <row r="80" spans="1:19" ht="14.45" customHeight="1" x14ac:dyDescent="0.2">
      <c r="A80" s="821" t="s">
        <v>3717</v>
      </c>
      <c r="B80" s="822" t="s">
        <v>3718</v>
      </c>
      <c r="C80" s="822" t="s">
        <v>586</v>
      </c>
      <c r="D80" s="822" t="s">
        <v>1372</v>
      </c>
      <c r="E80" s="822" t="s">
        <v>3727</v>
      </c>
      <c r="F80" s="822" t="s">
        <v>3779</v>
      </c>
      <c r="G80" s="822" t="s">
        <v>3780</v>
      </c>
      <c r="H80" s="831">
        <v>301</v>
      </c>
      <c r="I80" s="831">
        <v>10033.33</v>
      </c>
      <c r="J80" s="822"/>
      <c r="K80" s="822">
        <v>33.33332225913621</v>
      </c>
      <c r="L80" s="831">
        <v>231</v>
      </c>
      <c r="M80" s="831">
        <v>7700</v>
      </c>
      <c r="N80" s="822"/>
      <c r="O80" s="822">
        <v>33.333333333333336</v>
      </c>
      <c r="P80" s="831">
        <v>316</v>
      </c>
      <c r="Q80" s="831">
        <v>14395.589999999998</v>
      </c>
      <c r="R80" s="827"/>
      <c r="S80" s="832">
        <v>45.555664556962022</v>
      </c>
    </row>
    <row r="81" spans="1:19" ht="14.45" customHeight="1" x14ac:dyDescent="0.2">
      <c r="A81" s="821" t="s">
        <v>3717</v>
      </c>
      <c r="B81" s="822" t="s">
        <v>3718</v>
      </c>
      <c r="C81" s="822" t="s">
        <v>586</v>
      </c>
      <c r="D81" s="822" t="s">
        <v>1372</v>
      </c>
      <c r="E81" s="822" t="s">
        <v>3727</v>
      </c>
      <c r="F81" s="822" t="s">
        <v>3781</v>
      </c>
      <c r="G81" s="822" t="s">
        <v>3782</v>
      </c>
      <c r="H81" s="831"/>
      <c r="I81" s="831"/>
      <c r="J81" s="822"/>
      <c r="K81" s="822"/>
      <c r="L81" s="831">
        <v>1</v>
      </c>
      <c r="M81" s="831">
        <v>117</v>
      </c>
      <c r="N81" s="822"/>
      <c r="O81" s="822">
        <v>117</v>
      </c>
      <c r="P81" s="831">
        <v>6</v>
      </c>
      <c r="Q81" s="831">
        <v>762</v>
      </c>
      <c r="R81" s="827"/>
      <c r="S81" s="832">
        <v>127</v>
      </c>
    </row>
    <row r="82" spans="1:19" ht="14.45" customHeight="1" x14ac:dyDescent="0.2">
      <c r="A82" s="821" t="s">
        <v>3717</v>
      </c>
      <c r="B82" s="822" t="s">
        <v>3718</v>
      </c>
      <c r="C82" s="822" t="s">
        <v>586</v>
      </c>
      <c r="D82" s="822" t="s">
        <v>1372</v>
      </c>
      <c r="E82" s="822" t="s">
        <v>3727</v>
      </c>
      <c r="F82" s="822" t="s">
        <v>3785</v>
      </c>
      <c r="G82" s="822" t="s">
        <v>3786</v>
      </c>
      <c r="H82" s="831">
        <v>4</v>
      </c>
      <c r="I82" s="831">
        <v>348</v>
      </c>
      <c r="J82" s="822"/>
      <c r="K82" s="822">
        <v>87</v>
      </c>
      <c r="L82" s="831">
        <v>6</v>
      </c>
      <c r="M82" s="831">
        <v>528</v>
      </c>
      <c r="N82" s="822"/>
      <c r="O82" s="822">
        <v>88</v>
      </c>
      <c r="P82" s="831">
        <v>9</v>
      </c>
      <c r="Q82" s="831">
        <v>837</v>
      </c>
      <c r="R82" s="827"/>
      <c r="S82" s="832">
        <v>93</v>
      </c>
    </row>
    <row r="83" spans="1:19" ht="14.45" customHeight="1" x14ac:dyDescent="0.2">
      <c r="A83" s="821" t="s">
        <v>3717</v>
      </c>
      <c r="B83" s="822" t="s">
        <v>3718</v>
      </c>
      <c r="C83" s="822" t="s">
        <v>586</v>
      </c>
      <c r="D83" s="822" t="s">
        <v>1372</v>
      </c>
      <c r="E83" s="822" t="s">
        <v>3727</v>
      </c>
      <c r="F83" s="822" t="s">
        <v>3787</v>
      </c>
      <c r="G83" s="822" t="s">
        <v>3788</v>
      </c>
      <c r="H83" s="831"/>
      <c r="I83" s="831"/>
      <c r="J83" s="822"/>
      <c r="K83" s="822"/>
      <c r="L83" s="831">
        <v>1</v>
      </c>
      <c r="M83" s="831">
        <v>33</v>
      </c>
      <c r="N83" s="822"/>
      <c r="O83" s="822">
        <v>33</v>
      </c>
      <c r="P83" s="831">
        <v>1</v>
      </c>
      <c r="Q83" s="831">
        <v>34</v>
      </c>
      <c r="R83" s="827"/>
      <c r="S83" s="832">
        <v>34</v>
      </c>
    </row>
    <row r="84" spans="1:19" ht="14.45" customHeight="1" x14ac:dyDescent="0.2">
      <c r="A84" s="821" t="s">
        <v>3717</v>
      </c>
      <c r="B84" s="822" t="s">
        <v>3718</v>
      </c>
      <c r="C84" s="822" t="s">
        <v>586</v>
      </c>
      <c r="D84" s="822" t="s">
        <v>1372</v>
      </c>
      <c r="E84" s="822" t="s">
        <v>3727</v>
      </c>
      <c r="F84" s="822" t="s">
        <v>3791</v>
      </c>
      <c r="G84" s="822" t="s">
        <v>3792</v>
      </c>
      <c r="H84" s="831">
        <v>2</v>
      </c>
      <c r="I84" s="831">
        <v>998</v>
      </c>
      <c r="J84" s="822"/>
      <c r="K84" s="822">
        <v>499</v>
      </c>
      <c r="L84" s="831">
        <v>1</v>
      </c>
      <c r="M84" s="831">
        <v>501</v>
      </c>
      <c r="N84" s="822"/>
      <c r="O84" s="822">
        <v>501</v>
      </c>
      <c r="P84" s="831">
        <v>4</v>
      </c>
      <c r="Q84" s="831">
        <v>2056</v>
      </c>
      <c r="R84" s="827"/>
      <c r="S84" s="832">
        <v>514</v>
      </c>
    </row>
    <row r="85" spans="1:19" ht="14.45" customHeight="1" x14ac:dyDescent="0.2">
      <c r="A85" s="821" t="s">
        <v>3717</v>
      </c>
      <c r="B85" s="822" t="s">
        <v>3718</v>
      </c>
      <c r="C85" s="822" t="s">
        <v>586</v>
      </c>
      <c r="D85" s="822" t="s">
        <v>1372</v>
      </c>
      <c r="E85" s="822" t="s">
        <v>3727</v>
      </c>
      <c r="F85" s="822" t="s">
        <v>3793</v>
      </c>
      <c r="G85" s="822" t="s">
        <v>3756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715</v>
      </c>
      <c r="R85" s="827"/>
      <c r="S85" s="832">
        <v>715</v>
      </c>
    </row>
    <row r="86" spans="1:19" ht="14.45" customHeight="1" x14ac:dyDescent="0.2">
      <c r="A86" s="821" t="s">
        <v>3717</v>
      </c>
      <c r="B86" s="822" t="s">
        <v>3718</v>
      </c>
      <c r="C86" s="822" t="s">
        <v>586</v>
      </c>
      <c r="D86" s="822" t="s">
        <v>1372</v>
      </c>
      <c r="E86" s="822" t="s">
        <v>3727</v>
      </c>
      <c r="F86" s="822" t="s">
        <v>3794</v>
      </c>
      <c r="G86" s="822" t="s">
        <v>3795</v>
      </c>
      <c r="H86" s="831"/>
      <c r="I86" s="831"/>
      <c r="J86" s="822"/>
      <c r="K86" s="822"/>
      <c r="L86" s="831"/>
      <c r="M86" s="831"/>
      <c r="N86" s="822"/>
      <c r="O86" s="822"/>
      <c r="P86" s="831">
        <v>2</v>
      </c>
      <c r="Q86" s="831">
        <v>328</v>
      </c>
      <c r="R86" s="827"/>
      <c r="S86" s="832">
        <v>164</v>
      </c>
    </row>
    <row r="87" spans="1:19" ht="14.45" customHeight="1" x14ac:dyDescent="0.2">
      <c r="A87" s="821" t="s">
        <v>3717</v>
      </c>
      <c r="B87" s="822" t="s">
        <v>3718</v>
      </c>
      <c r="C87" s="822" t="s">
        <v>586</v>
      </c>
      <c r="D87" s="822" t="s">
        <v>1372</v>
      </c>
      <c r="E87" s="822" t="s">
        <v>3727</v>
      </c>
      <c r="F87" s="822" t="s">
        <v>3796</v>
      </c>
      <c r="G87" s="822" t="s">
        <v>3797</v>
      </c>
      <c r="H87" s="831">
        <v>2</v>
      </c>
      <c r="I87" s="831">
        <v>508</v>
      </c>
      <c r="J87" s="822"/>
      <c r="K87" s="822">
        <v>254</v>
      </c>
      <c r="L87" s="831">
        <v>1</v>
      </c>
      <c r="M87" s="831">
        <v>255</v>
      </c>
      <c r="N87" s="822"/>
      <c r="O87" s="822">
        <v>255</v>
      </c>
      <c r="P87" s="831">
        <v>7</v>
      </c>
      <c r="Q87" s="831">
        <v>1925</v>
      </c>
      <c r="R87" s="827"/>
      <c r="S87" s="832">
        <v>275</v>
      </c>
    </row>
    <row r="88" spans="1:19" ht="14.45" customHeight="1" x14ac:dyDescent="0.2">
      <c r="A88" s="821" t="s">
        <v>3717</v>
      </c>
      <c r="B88" s="822" t="s">
        <v>3718</v>
      </c>
      <c r="C88" s="822" t="s">
        <v>586</v>
      </c>
      <c r="D88" s="822" t="s">
        <v>1372</v>
      </c>
      <c r="E88" s="822" t="s">
        <v>3727</v>
      </c>
      <c r="F88" s="822" t="s">
        <v>3806</v>
      </c>
      <c r="G88" s="822" t="s">
        <v>3807</v>
      </c>
      <c r="H88" s="831"/>
      <c r="I88" s="831"/>
      <c r="J88" s="822"/>
      <c r="K88" s="822"/>
      <c r="L88" s="831">
        <v>1</v>
      </c>
      <c r="M88" s="831">
        <v>126</v>
      </c>
      <c r="N88" s="822"/>
      <c r="O88" s="822">
        <v>126</v>
      </c>
      <c r="P88" s="831"/>
      <c r="Q88" s="831"/>
      <c r="R88" s="827"/>
      <c r="S88" s="832"/>
    </row>
    <row r="89" spans="1:19" ht="14.45" customHeight="1" x14ac:dyDescent="0.2">
      <c r="A89" s="821" t="s">
        <v>3717</v>
      </c>
      <c r="B89" s="822" t="s">
        <v>3718</v>
      </c>
      <c r="C89" s="822" t="s">
        <v>586</v>
      </c>
      <c r="D89" s="822" t="s">
        <v>1372</v>
      </c>
      <c r="E89" s="822" t="s">
        <v>3727</v>
      </c>
      <c r="F89" s="822" t="s">
        <v>3810</v>
      </c>
      <c r="G89" s="822" t="s">
        <v>3811</v>
      </c>
      <c r="H89" s="831">
        <v>1</v>
      </c>
      <c r="I89" s="831">
        <v>376</v>
      </c>
      <c r="J89" s="822"/>
      <c r="K89" s="822">
        <v>376</v>
      </c>
      <c r="L89" s="831">
        <v>3</v>
      </c>
      <c r="M89" s="831">
        <v>1131</v>
      </c>
      <c r="N89" s="822"/>
      <c r="O89" s="822">
        <v>377</v>
      </c>
      <c r="P89" s="831">
        <v>2</v>
      </c>
      <c r="Q89" s="831">
        <v>776</v>
      </c>
      <c r="R89" s="827"/>
      <c r="S89" s="832">
        <v>388</v>
      </c>
    </row>
    <row r="90" spans="1:19" ht="14.45" customHeight="1" x14ac:dyDescent="0.2">
      <c r="A90" s="821" t="s">
        <v>3717</v>
      </c>
      <c r="B90" s="822" t="s">
        <v>3718</v>
      </c>
      <c r="C90" s="822" t="s">
        <v>586</v>
      </c>
      <c r="D90" s="822" t="s">
        <v>1372</v>
      </c>
      <c r="E90" s="822" t="s">
        <v>3727</v>
      </c>
      <c r="F90" s="822" t="s">
        <v>3814</v>
      </c>
      <c r="G90" s="822" t="s">
        <v>3815</v>
      </c>
      <c r="H90" s="831"/>
      <c r="I90" s="831"/>
      <c r="J90" s="822"/>
      <c r="K90" s="822"/>
      <c r="L90" s="831">
        <v>1</v>
      </c>
      <c r="M90" s="831">
        <v>356</v>
      </c>
      <c r="N90" s="822"/>
      <c r="O90" s="822">
        <v>356</v>
      </c>
      <c r="P90" s="831"/>
      <c r="Q90" s="831"/>
      <c r="R90" s="827"/>
      <c r="S90" s="832"/>
    </row>
    <row r="91" spans="1:19" ht="14.45" customHeight="1" x14ac:dyDescent="0.2">
      <c r="A91" s="821" t="s">
        <v>3717</v>
      </c>
      <c r="B91" s="822" t="s">
        <v>3718</v>
      </c>
      <c r="C91" s="822" t="s">
        <v>586</v>
      </c>
      <c r="D91" s="822" t="s">
        <v>1372</v>
      </c>
      <c r="E91" s="822" t="s">
        <v>3727</v>
      </c>
      <c r="F91" s="822" t="s">
        <v>3816</v>
      </c>
      <c r="G91" s="822" t="s">
        <v>3817</v>
      </c>
      <c r="H91" s="831"/>
      <c r="I91" s="831"/>
      <c r="J91" s="822"/>
      <c r="K91" s="822"/>
      <c r="L91" s="831">
        <v>1</v>
      </c>
      <c r="M91" s="831">
        <v>509</v>
      </c>
      <c r="N91" s="822"/>
      <c r="O91" s="822">
        <v>509</v>
      </c>
      <c r="P91" s="831"/>
      <c r="Q91" s="831"/>
      <c r="R91" s="827"/>
      <c r="S91" s="832"/>
    </row>
    <row r="92" spans="1:19" ht="14.45" customHeight="1" x14ac:dyDescent="0.2">
      <c r="A92" s="821" t="s">
        <v>3717</v>
      </c>
      <c r="B92" s="822" t="s">
        <v>3718</v>
      </c>
      <c r="C92" s="822" t="s">
        <v>586</v>
      </c>
      <c r="D92" s="822" t="s">
        <v>1372</v>
      </c>
      <c r="E92" s="822" t="s">
        <v>3727</v>
      </c>
      <c r="F92" s="822" t="s">
        <v>3818</v>
      </c>
      <c r="G92" s="822" t="s">
        <v>3819</v>
      </c>
      <c r="H92" s="831"/>
      <c r="I92" s="831"/>
      <c r="J92" s="822"/>
      <c r="K92" s="822"/>
      <c r="L92" s="831">
        <v>2</v>
      </c>
      <c r="M92" s="831">
        <v>270</v>
      </c>
      <c r="N92" s="822"/>
      <c r="O92" s="822">
        <v>135</v>
      </c>
      <c r="P92" s="831"/>
      <c r="Q92" s="831"/>
      <c r="R92" s="827"/>
      <c r="S92" s="832"/>
    </row>
    <row r="93" spans="1:19" ht="14.45" customHeight="1" x14ac:dyDescent="0.2">
      <c r="A93" s="821" t="s">
        <v>3717</v>
      </c>
      <c r="B93" s="822" t="s">
        <v>3718</v>
      </c>
      <c r="C93" s="822" t="s">
        <v>586</v>
      </c>
      <c r="D93" s="822" t="s">
        <v>1372</v>
      </c>
      <c r="E93" s="822" t="s">
        <v>3727</v>
      </c>
      <c r="F93" s="822" t="s">
        <v>3820</v>
      </c>
      <c r="G93" s="822" t="s">
        <v>3821</v>
      </c>
      <c r="H93" s="831">
        <v>8</v>
      </c>
      <c r="I93" s="831">
        <v>1160</v>
      </c>
      <c r="J93" s="822"/>
      <c r="K93" s="822">
        <v>145</v>
      </c>
      <c r="L93" s="831">
        <v>7</v>
      </c>
      <c r="M93" s="831">
        <v>1022</v>
      </c>
      <c r="N93" s="822"/>
      <c r="O93" s="822">
        <v>146</v>
      </c>
      <c r="P93" s="831">
        <v>15</v>
      </c>
      <c r="Q93" s="831">
        <v>2265</v>
      </c>
      <c r="R93" s="827"/>
      <c r="S93" s="832">
        <v>151</v>
      </c>
    </row>
    <row r="94" spans="1:19" ht="14.45" customHeight="1" x14ac:dyDescent="0.2">
      <c r="A94" s="821" t="s">
        <v>3717</v>
      </c>
      <c r="B94" s="822" t="s">
        <v>3718</v>
      </c>
      <c r="C94" s="822" t="s">
        <v>586</v>
      </c>
      <c r="D94" s="822" t="s">
        <v>1372</v>
      </c>
      <c r="E94" s="822" t="s">
        <v>3727</v>
      </c>
      <c r="F94" s="822" t="s">
        <v>3822</v>
      </c>
      <c r="G94" s="822" t="s">
        <v>3823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189</v>
      </c>
      <c r="R94" s="827"/>
      <c r="S94" s="832">
        <v>189</v>
      </c>
    </row>
    <row r="95" spans="1:19" ht="14.45" customHeight="1" x14ac:dyDescent="0.2">
      <c r="A95" s="821" t="s">
        <v>3717</v>
      </c>
      <c r="B95" s="822" t="s">
        <v>3718</v>
      </c>
      <c r="C95" s="822" t="s">
        <v>586</v>
      </c>
      <c r="D95" s="822" t="s">
        <v>1372</v>
      </c>
      <c r="E95" s="822" t="s">
        <v>3727</v>
      </c>
      <c r="F95" s="822" t="s">
        <v>3830</v>
      </c>
      <c r="G95" s="822" t="s">
        <v>3831</v>
      </c>
      <c r="H95" s="831">
        <v>4</v>
      </c>
      <c r="I95" s="831">
        <v>660</v>
      </c>
      <c r="J95" s="822"/>
      <c r="K95" s="822">
        <v>165</v>
      </c>
      <c r="L95" s="831">
        <v>2</v>
      </c>
      <c r="M95" s="831">
        <v>332</v>
      </c>
      <c r="N95" s="822"/>
      <c r="O95" s="822">
        <v>166</v>
      </c>
      <c r="P95" s="831">
        <v>5</v>
      </c>
      <c r="Q95" s="831">
        <v>855</v>
      </c>
      <c r="R95" s="827"/>
      <c r="S95" s="832">
        <v>171</v>
      </c>
    </row>
    <row r="96" spans="1:19" ht="14.45" customHeight="1" x14ac:dyDescent="0.2">
      <c r="A96" s="821" t="s">
        <v>3717</v>
      </c>
      <c r="B96" s="822" t="s">
        <v>3718</v>
      </c>
      <c r="C96" s="822" t="s">
        <v>586</v>
      </c>
      <c r="D96" s="822" t="s">
        <v>1372</v>
      </c>
      <c r="E96" s="822" t="s">
        <v>3727</v>
      </c>
      <c r="F96" s="822" t="s">
        <v>3836</v>
      </c>
      <c r="G96" s="822" t="s">
        <v>3837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518</v>
      </c>
      <c r="R96" s="827"/>
      <c r="S96" s="832">
        <v>518</v>
      </c>
    </row>
    <row r="97" spans="1:19" ht="14.45" customHeight="1" x14ac:dyDescent="0.2">
      <c r="A97" s="821" t="s">
        <v>3717</v>
      </c>
      <c r="B97" s="822" t="s">
        <v>3718</v>
      </c>
      <c r="C97" s="822" t="s">
        <v>586</v>
      </c>
      <c r="D97" s="822" t="s">
        <v>1372</v>
      </c>
      <c r="E97" s="822" t="s">
        <v>3727</v>
      </c>
      <c r="F97" s="822" t="s">
        <v>3840</v>
      </c>
      <c r="G97" s="822" t="s">
        <v>3841</v>
      </c>
      <c r="H97" s="831">
        <v>1</v>
      </c>
      <c r="I97" s="831">
        <v>1045</v>
      </c>
      <c r="J97" s="822"/>
      <c r="K97" s="822">
        <v>1045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3717</v>
      </c>
      <c r="B98" s="822" t="s">
        <v>3718</v>
      </c>
      <c r="C98" s="822" t="s">
        <v>586</v>
      </c>
      <c r="D98" s="822" t="s">
        <v>1372</v>
      </c>
      <c r="E98" s="822" t="s">
        <v>3727</v>
      </c>
      <c r="F98" s="822" t="s">
        <v>3842</v>
      </c>
      <c r="G98" s="822" t="s">
        <v>3843</v>
      </c>
      <c r="H98" s="831">
        <v>1</v>
      </c>
      <c r="I98" s="831">
        <v>122</v>
      </c>
      <c r="J98" s="822"/>
      <c r="K98" s="822">
        <v>122</v>
      </c>
      <c r="L98" s="831"/>
      <c r="M98" s="831"/>
      <c r="N98" s="822"/>
      <c r="O98" s="822"/>
      <c r="P98" s="831">
        <v>2</v>
      </c>
      <c r="Q98" s="831">
        <v>264</v>
      </c>
      <c r="R98" s="827"/>
      <c r="S98" s="832">
        <v>132</v>
      </c>
    </row>
    <row r="99" spans="1:19" ht="14.45" customHeight="1" x14ac:dyDescent="0.2">
      <c r="A99" s="821" t="s">
        <v>3717</v>
      </c>
      <c r="B99" s="822" t="s">
        <v>3718</v>
      </c>
      <c r="C99" s="822" t="s">
        <v>586</v>
      </c>
      <c r="D99" s="822" t="s">
        <v>1372</v>
      </c>
      <c r="E99" s="822" t="s">
        <v>3727</v>
      </c>
      <c r="F99" s="822" t="s">
        <v>3846</v>
      </c>
      <c r="G99" s="822" t="s">
        <v>3847</v>
      </c>
      <c r="H99" s="831"/>
      <c r="I99" s="831"/>
      <c r="J99" s="822"/>
      <c r="K99" s="822"/>
      <c r="L99" s="831">
        <v>1</v>
      </c>
      <c r="M99" s="831">
        <v>1388</v>
      </c>
      <c r="N99" s="822"/>
      <c r="O99" s="822">
        <v>1388</v>
      </c>
      <c r="P99" s="831"/>
      <c r="Q99" s="831"/>
      <c r="R99" s="827"/>
      <c r="S99" s="832"/>
    </row>
    <row r="100" spans="1:19" ht="14.45" customHeight="1" x14ac:dyDescent="0.2">
      <c r="A100" s="821" t="s">
        <v>3717</v>
      </c>
      <c r="B100" s="822" t="s">
        <v>3718</v>
      </c>
      <c r="C100" s="822" t="s">
        <v>586</v>
      </c>
      <c r="D100" s="822" t="s">
        <v>1372</v>
      </c>
      <c r="E100" s="822" t="s">
        <v>3727</v>
      </c>
      <c r="F100" s="822" t="s">
        <v>3852</v>
      </c>
      <c r="G100" s="822" t="s">
        <v>3853</v>
      </c>
      <c r="H100" s="831"/>
      <c r="I100" s="831"/>
      <c r="J100" s="822"/>
      <c r="K100" s="822"/>
      <c r="L100" s="831">
        <v>1</v>
      </c>
      <c r="M100" s="831">
        <v>533</v>
      </c>
      <c r="N100" s="822"/>
      <c r="O100" s="822">
        <v>533</v>
      </c>
      <c r="P100" s="831"/>
      <c r="Q100" s="831"/>
      <c r="R100" s="827"/>
      <c r="S100" s="832"/>
    </row>
    <row r="101" spans="1:19" ht="14.45" customHeight="1" x14ac:dyDescent="0.2">
      <c r="A101" s="821" t="s">
        <v>3717</v>
      </c>
      <c r="B101" s="822" t="s">
        <v>3718</v>
      </c>
      <c r="C101" s="822" t="s">
        <v>586</v>
      </c>
      <c r="D101" s="822" t="s">
        <v>1373</v>
      </c>
      <c r="E101" s="822" t="s">
        <v>3719</v>
      </c>
      <c r="F101" s="822" t="s">
        <v>3720</v>
      </c>
      <c r="G101" s="822" t="s">
        <v>809</v>
      </c>
      <c r="H101" s="831">
        <v>2.1</v>
      </c>
      <c r="I101" s="831">
        <v>146.37</v>
      </c>
      <c r="J101" s="822"/>
      <c r="K101" s="822">
        <v>69.7</v>
      </c>
      <c r="L101" s="831">
        <v>0.6</v>
      </c>
      <c r="M101" s="831">
        <v>41.82</v>
      </c>
      <c r="N101" s="822"/>
      <c r="O101" s="822">
        <v>69.7</v>
      </c>
      <c r="P101" s="831">
        <v>0.89999999999999991</v>
      </c>
      <c r="Q101" s="831">
        <v>62.73</v>
      </c>
      <c r="R101" s="827"/>
      <c r="S101" s="832">
        <v>69.7</v>
      </c>
    </row>
    <row r="102" spans="1:19" ht="14.45" customHeight="1" x14ac:dyDescent="0.2">
      <c r="A102" s="821" t="s">
        <v>3717</v>
      </c>
      <c r="B102" s="822" t="s">
        <v>3718</v>
      </c>
      <c r="C102" s="822" t="s">
        <v>586</v>
      </c>
      <c r="D102" s="822" t="s">
        <v>1373</v>
      </c>
      <c r="E102" s="822" t="s">
        <v>3727</v>
      </c>
      <c r="F102" s="822" t="s">
        <v>3728</v>
      </c>
      <c r="G102" s="822" t="s">
        <v>3729</v>
      </c>
      <c r="H102" s="831"/>
      <c r="I102" s="831"/>
      <c r="J102" s="822"/>
      <c r="K102" s="822"/>
      <c r="L102" s="831">
        <v>1</v>
      </c>
      <c r="M102" s="831">
        <v>85</v>
      </c>
      <c r="N102" s="822"/>
      <c r="O102" s="822">
        <v>85</v>
      </c>
      <c r="P102" s="831"/>
      <c r="Q102" s="831"/>
      <c r="R102" s="827"/>
      <c r="S102" s="832"/>
    </row>
    <row r="103" spans="1:19" ht="14.45" customHeight="1" x14ac:dyDescent="0.2">
      <c r="A103" s="821" t="s">
        <v>3717</v>
      </c>
      <c r="B103" s="822" t="s">
        <v>3718</v>
      </c>
      <c r="C103" s="822" t="s">
        <v>586</v>
      </c>
      <c r="D103" s="822" t="s">
        <v>1373</v>
      </c>
      <c r="E103" s="822" t="s">
        <v>3727</v>
      </c>
      <c r="F103" s="822" t="s">
        <v>3751</v>
      </c>
      <c r="G103" s="822" t="s">
        <v>3752</v>
      </c>
      <c r="H103" s="831">
        <v>246</v>
      </c>
      <c r="I103" s="831">
        <v>30996</v>
      </c>
      <c r="J103" s="822"/>
      <c r="K103" s="822">
        <v>126</v>
      </c>
      <c r="L103" s="831">
        <v>194</v>
      </c>
      <c r="M103" s="831">
        <v>24638</v>
      </c>
      <c r="N103" s="822"/>
      <c r="O103" s="822">
        <v>127</v>
      </c>
      <c r="P103" s="831">
        <v>215</v>
      </c>
      <c r="Q103" s="831">
        <v>29455</v>
      </c>
      <c r="R103" s="827"/>
      <c r="S103" s="832">
        <v>137</v>
      </c>
    </row>
    <row r="104" spans="1:19" ht="14.45" customHeight="1" x14ac:dyDescent="0.2">
      <c r="A104" s="821" t="s">
        <v>3717</v>
      </c>
      <c r="B104" s="822" t="s">
        <v>3718</v>
      </c>
      <c r="C104" s="822" t="s">
        <v>586</v>
      </c>
      <c r="D104" s="822" t="s">
        <v>1373</v>
      </c>
      <c r="E104" s="822" t="s">
        <v>3727</v>
      </c>
      <c r="F104" s="822" t="s">
        <v>3765</v>
      </c>
      <c r="G104" s="822" t="s">
        <v>3766</v>
      </c>
      <c r="H104" s="831">
        <v>12</v>
      </c>
      <c r="I104" s="831">
        <v>20244</v>
      </c>
      <c r="J104" s="822"/>
      <c r="K104" s="822">
        <v>1687</v>
      </c>
      <c r="L104" s="831">
        <v>5</v>
      </c>
      <c r="M104" s="831">
        <v>8465</v>
      </c>
      <c r="N104" s="822"/>
      <c r="O104" s="822">
        <v>1693</v>
      </c>
      <c r="P104" s="831">
        <v>5</v>
      </c>
      <c r="Q104" s="831">
        <v>8720</v>
      </c>
      <c r="R104" s="827"/>
      <c r="S104" s="832">
        <v>1744</v>
      </c>
    </row>
    <row r="105" spans="1:19" ht="14.45" customHeight="1" x14ac:dyDescent="0.2">
      <c r="A105" s="821" t="s">
        <v>3717</v>
      </c>
      <c r="B105" s="822" t="s">
        <v>3718</v>
      </c>
      <c r="C105" s="822" t="s">
        <v>586</v>
      </c>
      <c r="D105" s="822" t="s">
        <v>1373</v>
      </c>
      <c r="E105" s="822" t="s">
        <v>3727</v>
      </c>
      <c r="F105" s="822" t="s">
        <v>3769</v>
      </c>
      <c r="G105" s="822" t="s">
        <v>3770</v>
      </c>
      <c r="H105" s="831">
        <v>3</v>
      </c>
      <c r="I105" s="831">
        <v>3963</v>
      </c>
      <c r="J105" s="822"/>
      <c r="K105" s="822">
        <v>1321</v>
      </c>
      <c r="L105" s="831"/>
      <c r="M105" s="831"/>
      <c r="N105" s="822"/>
      <c r="O105" s="822"/>
      <c r="P105" s="831">
        <v>1</v>
      </c>
      <c r="Q105" s="831">
        <v>1364</v>
      </c>
      <c r="R105" s="827"/>
      <c r="S105" s="832">
        <v>1364</v>
      </c>
    </row>
    <row r="106" spans="1:19" ht="14.45" customHeight="1" x14ac:dyDescent="0.2">
      <c r="A106" s="821" t="s">
        <v>3717</v>
      </c>
      <c r="B106" s="822" t="s">
        <v>3718</v>
      </c>
      <c r="C106" s="822" t="s">
        <v>586</v>
      </c>
      <c r="D106" s="822" t="s">
        <v>1373</v>
      </c>
      <c r="E106" s="822" t="s">
        <v>3727</v>
      </c>
      <c r="F106" s="822" t="s">
        <v>3779</v>
      </c>
      <c r="G106" s="822" t="s">
        <v>3780</v>
      </c>
      <c r="H106" s="831">
        <v>308</v>
      </c>
      <c r="I106" s="831">
        <v>10266.579999999998</v>
      </c>
      <c r="J106" s="822"/>
      <c r="K106" s="822">
        <v>33.333051948051938</v>
      </c>
      <c r="L106" s="831">
        <v>215</v>
      </c>
      <c r="M106" s="831">
        <v>7166.5999999999985</v>
      </c>
      <c r="N106" s="822"/>
      <c r="O106" s="822">
        <v>33.333023255813949</v>
      </c>
      <c r="P106" s="831">
        <v>264</v>
      </c>
      <c r="Q106" s="831">
        <v>12026.839999999998</v>
      </c>
      <c r="R106" s="827"/>
      <c r="S106" s="832">
        <v>45.556212121212113</v>
      </c>
    </row>
    <row r="107" spans="1:19" ht="14.45" customHeight="1" x14ac:dyDescent="0.2">
      <c r="A107" s="821" t="s">
        <v>3717</v>
      </c>
      <c r="B107" s="822" t="s">
        <v>3718</v>
      </c>
      <c r="C107" s="822" t="s">
        <v>586</v>
      </c>
      <c r="D107" s="822" t="s">
        <v>1373</v>
      </c>
      <c r="E107" s="822" t="s">
        <v>3727</v>
      </c>
      <c r="F107" s="822" t="s">
        <v>3785</v>
      </c>
      <c r="G107" s="822" t="s">
        <v>3786</v>
      </c>
      <c r="H107" s="831">
        <v>15</v>
      </c>
      <c r="I107" s="831">
        <v>1305</v>
      </c>
      <c r="J107" s="822"/>
      <c r="K107" s="822">
        <v>87</v>
      </c>
      <c r="L107" s="831">
        <v>6</v>
      </c>
      <c r="M107" s="831">
        <v>528</v>
      </c>
      <c r="N107" s="822"/>
      <c r="O107" s="822">
        <v>88</v>
      </c>
      <c r="P107" s="831">
        <v>7</v>
      </c>
      <c r="Q107" s="831">
        <v>651</v>
      </c>
      <c r="R107" s="827"/>
      <c r="S107" s="832">
        <v>93</v>
      </c>
    </row>
    <row r="108" spans="1:19" ht="14.45" customHeight="1" x14ac:dyDescent="0.2">
      <c r="A108" s="821" t="s">
        <v>3717</v>
      </c>
      <c r="B108" s="822" t="s">
        <v>3718</v>
      </c>
      <c r="C108" s="822" t="s">
        <v>586</v>
      </c>
      <c r="D108" s="822" t="s">
        <v>1373</v>
      </c>
      <c r="E108" s="822" t="s">
        <v>3727</v>
      </c>
      <c r="F108" s="822" t="s">
        <v>3787</v>
      </c>
      <c r="G108" s="822" t="s">
        <v>3788</v>
      </c>
      <c r="H108" s="831">
        <v>3</v>
      </c>
      <c r="I108" s="831">
        <v>99</v>
      </c>
      <c r="J108" s="822"/>
      <c r="K108" s="822">
        <v>33</v>
      </c>
      <c r="L108" s="831"/>
      <c r="M108" s="831"/>
      <c r="N108" s="822"/>
      <c r="O108" s="822"/>
      <c r="P108" s="831">
        <v>2</v>
      </c>
      <c r="Q108" s="831">
        <v>68</v>
      </c>
      <c r="R108" s="827"/>
      <c r="S108" s="832">
        <v>34</v>
      </c>
    </row>
    <row r="109" spans="1:19" ht="14.45" customHeight="1" x14ac:dyDescent="0.2">
      <c r="A109" s="821" t="s">
        <v>3717</v>
      </c>
      <c r="B109" s="822" t="s">
        <v>3718</v>
      </c>
      <c r="C109" s="822" t="s">
        <v>586</v>
      </c>
      <c r="D109" s="822" t="s">
        <v>1373</v>
      </c>
      <c r="E109" s="822" t="s">
        <v>3727</v>
      </c>
      <c r="F109" s="822" t="s">
        <v>3796</v>
      </c>
      <c r="G109" s="822" t="s">
        <v>3797</v>
      </c>
      <c r="H109" s="831">
        <v>89</v>
      </c>
      <c r="I109" s="831">
        <v>22606</v>
      </c>
      <c r="J109" s="822"/>
      <c r="K109" s="822">
        <v>254</v>
      </c>
      <c r="L109" s="831">
        <v>44</v>
      </c>
      <c r="M109" s="831">
        <v>11220</v>
      </c>
      <c r="N109" s="822"/>
      <c r="O109" s="822">
        <v>255</v>
      </c>
      <c r="P109" s="831">
        <v>66</v>
      </c>
      <c r="Q109" s="831">
        <v>18150</v>
      </c>
      <c r="R109" s="827"/>
      <c r="S109" s="832">
        <v>275</v>
      </c>
    </row>
    <row r="110" spans="1:19" ht="14.45" customHeight="1" x14ac:dyDescent="0.2">
      <c r="A110" s="821" t="s">
        <v>3717</v>
      </c>
      <c r="B110" s="822" t="s">
        <v>3718</v>
      </c>
      <c r="C110" s="822" t="s">
        <v>586</v>
      </c>
      <c r="D110" s="822" t="s">
        <v>1373</v>
      </c>
      <c r="E110" s="822" t="s">
        <v>3727</v>
      </c>
      <c r="F110" s="822" t="s">
        <v>3810</v>
      </c>
      <c r="G110" s="822" t="s">
        <v>3811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388</v>
      </c>
      <c r="R110" s="827"/>
      <c r="S110" s="832">
        <v>388</v>
      </c>
    </row>
    <row r="111" spans="1:19" ht="14.45" customHeight="1" x14ac:dyDescent="0.2">
      <c r="A111" s="821" t="s">
        <v>3717</v>
      </c>
      <c r="B111" s="822" t="s">
        <v>3718</v>
      </c>
      <c r="C111" s="822" t="s">
        <v>586</v>
      </c>
      <c r="D111" s="822" t="s">
        <v>1374</v>
      </c>
      <c r="E111" s="822" t="s">
        <v>3727</v>
      </c>
      <c r="F111" s="822" t="s">
        <v>3730</v>
      </c>
      <c r="G111" s="822" t="s">
        <v>3731</v>
      </c>
      <c r="H111" s="831">
        <v>123</v>
      </c>
      <c r="I111" s="831">
        <v>13161</v>
      </c>
      <c r="J111" s="822"/>
      <c r="K111" s="822">
        <v>107</v>
      </c>
      <c r="L111" s="831">
        <v>136</v>
      </c>
      <c r="M111" s="831">
        <v>14688</v>
      </c>
      <c r="N111" s="822"/>
      <c r="O111" s="822">
        <v>108</v>
      </c>
      <c r="P111" s="831">
        <v>53</v>
      </c>
      <c r="Q111" s="831">
        <v>5936</v>
      </c>
      <c r="R111" s="827"/>
      <c r="S111" s="832">
        <v>112</v>
      </c>
    </row>
    <row r="112" spans="1:19" ht="14.45" customHeight="1" x14ac:dyDescent="0.2">
      <c r="A112" s="821" t="s">
        <v>3717</v>
      </c>
      <c r="B112" s="822" t="s">
        <v>3718</v>
      </c>
      <c r="C112" s="822" t="s">
        <v>586</v>
      </c>
      <c r="D112" s="822" t="s">
        <v>1374</v>
      </c>
      <c r="E112" s="822" t="s">
        <v>3727</v>
      </c>
      <c r="F112" s="822" t="s">
        <v>3732</v>
      </c>
      <c r="G112" s="822" t="s">
        <v>3733</v>
      </c>
      <c r="H112" s="831"/>
      <c r="I112" s="831"/>
      <c r="J112" s="822"/>
      <c r="K112" s="822"/>
      <c r="L112" s="831">
        <v>1</v>
      </c>
      <c r="M112" s="831">
        <v>38</v>
      </c>
      <c r="N112" s="822"/>
      <c r="O112" s="822">
        <v>38</v>
      </c>
      <c r="P112" s="831"/>
      <c r="Q112" s="831"/>
      <c r="R112" s="827"/>
      <c r="S112" s="832"/>
    </row>
    <row r="113" spans="1:19" ht="14.45" customHeight="1" x14ac:dyDescent="0.2">
      <c r="A113" s="821" t="s">
        <v>3717</v>
      </c>
      <c r="B113" s="822" t="s">
        <v>3718</v>
      </c>
      <c r="C113" s="822" t="s">
        <v>586</v>
      </c>
      <c r="D113" s="822" t="s">
        <v>1374</v>
      </c>
      <c r="E113" s="822" t="s">
        <v>3727</v>
      </c>
      <c r="F113" s="822" t="s">
        <v>3745</v>
      </c>
      <c r="G113" s="822" t="s">
        <v>3746</v>
      </c>
      <c r="H113" s="831">
        <v>1</v>
      </c>
      <c r="I113" s="831">
        <v>91</v>
      </c>
      <c r="J113" s="822"/>
      <c r="K113" s="822">
        <v>91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3717</v>
      </c>
      <c r="B114" s="822" t="s">
        <v>3718</v>
      </c>
      <c r="C114" s="822" t="s">
        <v>586</v>
      </c>
      <c r="D114" s="822" t="s">
        <v>1374</v>
      </c>
      <c r="E114" s="822" t="s">
        <v>3727</v>
      </c>
      <c r="F114" s="822" t="s">
        <v>3751</v>
      </c>
      <c r="G114" s="822" t="s">
        <v>3752</v>
      </c>
      <c r="H114" s="831">
        <v>374</v>
      </c>
      <c r="I114" s="831">
        <v>47124</v>
      </c>
      <c r="J114" s="822"/>
      <c r="K114" s="822">
        <v>126</v>
      </c>
      <c r="L114" s="831">
        <v>259</v>
      </c>
      <c r="M114" s="831">
        <v>32893</v>
      </c>
      <c r="N114" s="822"/>
      <c r="O114" s="822">
        <v>127</v>
      </c>
      <c r="P114" s="831">
        <v>84</v>
      </c>
      <c r="Q114" s="831">
        <v>11508</v>
      </c>
      <c r="R114" s="827"/>
      <c r="S114" s="832">
        <v>137</v>
      </c>
    </row>
    <row r="115" spans="1:19" ht="14.45" customHeight="1" x14ac:dyDescent="0.2">
      <c r="A115" s="821" t="s">
        <v>3717</v>
      </c>
      <c r="B115" s="822" t="s">
        <v>3718</v>
      </c>
      <c r="C115" s="822" t="s">
        <v>586</v>
      </c>
      <c r="D115" s="822" t="s">
        <v>1374</v>
      </c>
      <c r="E115" s="822" t="s">
        <v>3727</v>
      </c>
      <c r="F115" s="822" t="s">
        <v>3771</v>
      </c>
      <c r="G115" s="822" t="s">
        <v>3772</v>
      </c>
      <c r="H115" s="831">
        <v>1</v>
      </c>
      <c r="I115" s="831">
        <v>982</v>
      </c>
      <c r="J115" s="822"/>
      <c r="K115" s="822">
        <v>982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3717</v>
      </c>
      <c r="B116" s="822" t="s">
        <v>3718</v>
      </c>
      <c r="C116" s="822" t="s">
        <v>586</v>
      </c>
      <c r="D116" s="822" t="s">
        <v>1374</v>
      </c>
      <c r="E116" s="822" t="s">
        <v>3727</v>
      </c>
      <c r="F116" s="822" t="s">
        <v>3779</v>
      </c>
      <c r="G116" s="822" t="s">
        <v>3780</v>
      </c>
      <c r="H116" s="831">
        <v>332</v>
      </c>
      <c r="I116" s="831">
        <v>11066.64</v>
      </c>
      <c r="J116" s="822"/>
      <c r="K116" s="822">
        <v>33.333253012048189</v>
      </c>
      <c r="L116" s="831">
        <v>185</v>
      </c>
      <c r="M116" s="831">
        <v>6166.66</v>
      </c>
      <c r="N116" s="822"/>
      <c r="O116" s="822">
        <v>33.3332972972973</v>
      </c>
      <c r="P116" s="831">
        <v>215</v>
      </c>
      <c r="Q116" s="831">
        <v>9794.4600000000009</v>
      </c>
      <c r="R116" s="827"/>
      <c r="S116" s="832">
        <v>45.555627906976746</v>
      </c>
    </row>
    <row r="117" spans="1:19" ht="14.45" customHeight="1" x14ac:dyDescent="0.2">
      <c r="A117" s="821" t="s">
        <v>3717</v>
      </c>
      <c r="B117" s="822" t="s">
        <v>3718</v>
      </c>
      <c r="C117" s="822" t="s">
        <v>586</v>
      </c>
      <c r="D117" s="822" t="s">
        <v>1374</v>
      </c>
      <c r="E117" s="822" t="s">
        <v>3727</v>
      </c>
      <c r="F117" s="822" t="s">
        <v>3791</v>
      </c>
      <c r="G117" s="822" t="s">
        <v>3792</v>
      </c>
      <c r="H117" s="831">
        <v>1</v>
      </c>
      <c r="I117" s="831">
        <v>499</v>
      </c>
      <c r="J117" s="822"/>
      <c r="K117" s="822">
        <v>499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3717</v>
      </c>
      <c r="B118" s="822" t="s">
        <v>3718</v>
      </c>
      <c r="C118" s="822" t="s">
        <v>586</v>
      </c>
      <c r="D118" s="822" t="s">
        <v>1374</v>
      </c>
      <c r="E118" s="822" t="s">
        <v>3727</v>
      </c>
      <c r="F118" s="822" t="s">
        <v>3796</v>
      </c>
      <c r="G118" s="822" t="s">
        <v>3797</v>
      </c>
      <c r="H118" s="831">
        <v>32</v>
      </c>
      <c r="I118" s="831">
        <v>8128</v>
      </c>
      <c r="J118" s="822"/>
      <c r="K118" s="822">
        <v>254</v>
      </c>
      <c r="L118" s="831"/>
      <c r="M118" s="831"/>
      <c r="N118" s="822"/>
      <c r="O118" s="822"/>
      <c r="P118" s="831">
        <v>174</v>
      </c>
      <c r="Q118" s="831">
        <v>47850</v>
      </c>
      <c r="R118" s="827"/>
      <c r="S118" s="832">
        <v>275</v>
      </c>
    </row>
    <row r="119" spans="1:19" ht="14.45" customHeight="1" x14ac:dyDescent="0.2">
      <c r="A119" s="821" t="s">
        <v>3717</v>
      </c>
      <c r="B119" s="822" t="s">
        <v>3718</v>
      </c>
      <c r="C119" s="822" t="s">
        <v>586</v>
      </c>
      <c r="D119" s="822" t="s">
        <v>1374</v>
      </c>
      <c r="E119" s="822" t="s">
        <v>3727</v>
      </c>
      <c r="F119" s="822" t="s">
        <v>3820</v>
      </c>
      <c r="G119" s="822" t="s">
        <v>3821</v>
      </c>
      <c r="H119" s="831">
        <v>7</v>
      </c>
      <c r="I119" s="831">
        <v>1015</v>
      </c>
      <c r="J119" s="822"/>
      <c r="K119" s="822">
        <v>145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3717</v>
      </c>
      <c r="B120" s="822" t="s">
        <v>3718</v>
      </c>
      <c r="C120" s="822" t="s">
        <v>586</v>
      </c>
      <c r="D120" s="822" t="s">
        <v>1374</v>
      </c>
      <c r="E120" s="822" t="s">
        <v>3727</v>
      </c>
      <c r="F120" s="822" t="s">
        <v>3830</v>
      </c>
      <c r="G120" s="822" t="s">
        <v>3831</v>
      </c>
      <c r="H120" s="831">
        <v>5</v>
      </c>
      <c r="I120" s="831">
        <v>825</v>
      </c>
      <c r="J120" s="822"/>
      <c r="K120" s="822">
        <v>165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3717</v>
      </c>
      <c r="B121" s="822" t="s">
        <v>3718</v>
      </c>
      <c r="C121" s="822" t="s">
        <v>586</v>
      </c>
      <c r="D121" s="822" t="s">
        <v>1375</v>
      </c>
      <c r="E121" s="822" t="s">
        <v>3727</v>
      </c>
      <c r="F121" s="822" t="s">
        <v>3751</v>
      </c>
      <c r="G121" s="822" t="s">
        <v>3752</v>
      </c>
      <c r="H121" s="831"/>
      <c r="I121" s="831"/>
      <c r="J121" s="822"/>
      <c r="K121" s="822"/>
      <c r="L121" s="831"/>
      <c r="M121" s="831"/>
      <c r="N121" s="822"/>
      <c r="O121" s="822"/>
      <c r="P121" s="831">
        <v>41</v>
      </c>
      <c r="Q121" s="831">
        <v>5617</v>
      </c>
      <c r="R121" s="827"/>
      <c r="S121" s="832">
        <v>137</v>
      </c>
    </row>
    <row r="122" spans="1:19" ht="14.45" customHeight="1" x14ac:dyDescent="0.2">
      <c r="A122" s="821" t="s">
        <v>3717</v>
      </c>
      <c r="B122" s="822" t="s">
        <v>3718</v>
      </c>
      <c r="C122" s="822" t="s">
        <v>586</v>
      </c>
      <c r="D122" s="822" t="s">
        <v>1375</v>
      </c>
      <c r="E122" s="822" t="s">
        <v>3727</v>
      </c>
      <c r="F122" s="822" t="s">
        <v>3779</v>
      </c>
      <c r="G122" s="822" t="s">
        <v>3780</v>
      </c>
      <c r="H122" s="831"/>
      <c r="I122" s="831"/>
      <c r="J122" s="822"/>
      <c r="K122" s="822"/>
      <c r="L122" s="831"/>
      <c r="M122" s="831"/>
      <c r="N122" s="822"/>
      <c r="O122" s="822"/>
      <c r="P122" s="831">
        <v>31</v>
      </c>
      <c r="Q122" s="831">
        <v>1412.2399999999998</v>
      </c>
      <c r="R122" s="827"/>
      <c r="S122" s="832">
        <v>45.556129032258056</v>
      </c>
    </row>
    <row r="123" spans="1:19" ht="14.45" customHeight="1" x14ac:dyDescent="0.2">
      <c r="A123" s="821" t="s">
        <v>3717</v>
      </c>
      <c r="B123" s="822" t="s">
        <v>3718</v>
      </c>
      <c r="C123" s="822" t="s">
        <v>586</v>
      </c>
      <c r="D123" s="822" t="s">
        <v>3713</v>
      </c>
      <c r="E123" s="822" t="s">
        <v>3719</v>
      </c>
      <c r="F123" s="822" t="s">
        <v>3720</v>
      </c>
      <c r="G123" s="822" t="s">
        <v>809</v>
      </c>
      <c r="H123" s="831"/>
      <c r="I123" s="831"/>
      <c r="J123" s="822"/>
      <c r="K123" s="822"/>
      <c r="L123" s="831"/>
      <c r="M123" s="831"/>
      <c r="N123" s="822"/>
      <c r="O123" s="822"/>
      <c r="P123" s="831">
        <v>0.3</v>
      </c>
      <c r="Q123" s="831">
        <v>20.91</v>
      </c>
      <c r="R123" s="827"/>
      <c r="S123" s="832">
        <v>69.7</v>
      </c>
    </row>
    <row r="124" spans="1:19" ht="14.45" customHeight="1" x14ac:dyDescent="0.2">
      <c r="A124" s="821" t="s">
        <v>3717</v>
      </c>
      <c r="B124" s="822" t="s">
        <v>3718</v>
      </c>
      <c r="C124" s="822" t="s">
        <v>586</v>
      </c>
      <c r="D124" s="822" t="s">
        <v>3713</v>
      </c>
      <c r="E124" s="822" t="s">
        <v>3727</v>
      </c>
      <c r="F124" s="822" t="s">
        <v>3751</v>
      </c>
      <c r="G124" s="822" t="s">
        <v>3752</v>
      </c>
      <c r="H124" s="831"/>
      <c r="I124" s="831"/>
      <c r="J124" s="822"/>
      <c r="K124" s="822"/>
      <c r="L124" s="831"/>
      <c r="M124" s="831"/>
      <c r="N124" s="822"/>
      <c r="O124" s="822"/>
      <c r="P124" s="831">
        <v>4</v>
      </c>
      <c r="Q124" s="831">
        <v>548</v>
      </c>
      <c r="R124" s="827"/>
      <c r="S124" s="832">
        <v>137</v>
      </c>
    </row>
    <row r="125" spans="1:19" ht="14.45" customHeight="1" x14ac:dyDescent="0.2">
      <c r="A125" s="821" t="s">
        <v>3717</v>
      </c>
      <c r="B125" s="822" t="s">
        <v>3718</v>
      </c>
      <c r="C125" s="822" t="s">
        <v>586</v>
      </c>
      <c r="D125" s="822" t="s">
        <v>3713</v>
      </c>
      <c r="E125" s="822" t="s">
        <v>3727</v>
      </c>
      <c r="F125" s="822" t="s">
        <v>3769</v>
      </c>
      <c r="G125" s="822" t="s">
        <v>3770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1364</v>
      </c>
      <c r="R125" s="827"/>
      <c r="S125" s="832">
        <v>1364</v>
      </c>
    </row>
    <row r="126" spans="1:19" ht="14.45" customHeight="1" x14ac:dyDescent="0.2">
      <c r="A126" s="821" t="s">
        <v>3717</v>
      </c>
      <c r="B126" s="822" t="s">
        <v>3718</v>
      </c>
      <c r="C126" s="822" t="s">
        <v>586</v>
      </c>
      <c r="D126" s="822" t="s">
        <v>3713</v>
      </c>
      <c r="E126" s="822" t="s">
        <v>3727</v>
      </c>
      <c r="F126" s="822" t="s">
        <v>3779</v>
      </c>
      <c r="G126" s="822" t="s">
        <v>3780</v>
      </c>
      <c r="H126" s="831"/>
      <c r="I126" s="831"/>
      <c r="J126" s="822"/>
      <c r="K126" s="822"/>
      <c r="L126" s="831"/>
      <c r="M126" s="831"/>
      <c r="N126" s="822"/>
      <c r="O126" s="822"/>
      <c r="P126" s="831">
        <v>3</v>
      </c>
      <c r="Q126" s="831">
        <v>136.66999999999999</v>
      </c>
      <c r="R126" s="827"/>
      <c r="S126" s="832">
        <v>45.556666666666665</v>
      </c>
    </row>
    <row r="127" spans="1:19" ht="14.45" customHeight="1" x14ac:dyDescent="0.2">
      <c r="A127" s="821" t="s">
        <v>3717</v>
      </c>
      <c r="B127" s="822" t="s">
        <v>3718</v>
      </c>
      <c r="C127" s="822" t="s">
        <v>586</v>
      </c>
      <c r="D127" s="822" t="s">
        <v>3713</v>
      </c>
      <c r="E127" s="822" t="s">
        <v>3727</v>
      </c>
      <c r="F127" s="822" t="s">
        <v>3785</v>
      </c>
      <c r="G127" s="822" t="s">
        <v>3786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93</v>
      </c>
      <c r="R127" s="827"/>
      <c r="S127" s="832">
        <v>93</v>
      </c>
    </row>
    <row r="128" spans="1:19" ht="14.45" customHeight="1" x14ac:dyDescent="0.2">
      <c r="A128" s="821" t="s">
        <v>3717</v>
      </c>
      <c r="B128" s="822" t="s">
        <v>3718</v>
      </c>
      <c r="C128" s="822" t="s">
        <v>586</v>
      </c>
      <c r="D128" s="822" t="s">
        <v>3713</v>
      </c>
      <c r="E128" s="822" t="s">
        <v>3727</v>
      </c>
      <c r="F128" s="822" t="s">
        <v>3787</v>
      </c>
      <c r="G128" s="822" t="s">
        <v>3788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34</v>
      </c>
      <c r="R128" s="827"/>
      <c r="S128" s="832">
        <v>34</v>
      </c>
    </row>
    <row r="129" spans="1:19" ht="14.45" customHeight="1" x14ac:dyDescent="0.2">
      <c r="A129" s="821" t="s">
        <v>3717</v>
      </c>
      <c r="B129" s="822" t="s">
        <v>3718</v>
      </c>
      <c r="C129" s="822" t="s">
        <v>586</v>
      </c>
      <c r="D129" s="822" t="s">
        <v>3713</v>
      </c>
      <c r="E129" s="822" t="s">
        <v>3727</v>
      </c>
      <c r="F129" s="822" t="s">
        <v>3796</v>
      </c>
      <c r="G129" s="822" t="s">
        <v>3797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275</v>
      </c>
      <c r="R129" s="827"/>
      <c r="S129" s="832">
        <v>275</v>
      </c>
    </row>
    <row r="130" spans="1:19" ht="14.45" customHeight="1" x14ac:dyDescent="0.2">
      <c r="A130" s="821" t="s">
        <v>3717</v>
      </c>
      <c r="B130" s="822" t="s">
        <v>3718</v>
      </c>
      <c r="C130" s="822" t="s">
        <v>586</v>
      </c>
      <c r="D130" s="822" t="s">
        <v>1376</v>
      </c>
      <c r="E130" s="822" t="s">
        <v>3719</v>
      </c>
      <c r="F130" s="822" t="s">
        <v>3720</v>
      </c>
      <c r="G130" s="822" t="s">
        <v>809</v>
      </c>
      <c r="H130" s="831">
        <v>0.79999999999999993</v>
      </c>
      <c r="I130" s="831">
        <v>55.76</v>
      </c>
      <c r="J130" s="822"/>
      <c r="K130" s="822">
        <v>69.7</v>
      </c>
      <c r="L130" s="831">
        <v>1</v>
      </c>
      <c r="M130" s="831">
        <v>69.7</v>
      </c>
      <c r="N130" s="822"/>
      <c r="O130" s="822">
        <v>69.7</v>
      </c>
      <c r="P130" s="831">
        <v>1.6</v>
      </c>
      <c r="Q130" s="831">
        <v>111.52</v>
      </c>
      <c r="R130" s="827"/>
      <c r="S130" s="832">
        <v>69.699999999999989</v>
      </c>
    </row>
    <row r="131" spans="1:19" ht="14.45" customHeight="1" x14ac:dyDescent="0.2">
      <c r="A131" s="821" t="s">
        <v>3717</v>
      </c>
      <c r="B131" s="822" t="s">
        <v>3718</v>
      </c>
      <c r="C131" s="822" t="s">
        <v>586</v>
      </c>
      <c r="D131" s="822" t="s">
        <v>1376</v>
      </c>
      <c r="E131" s="822" t="s">
        <v>3727</v>
      </c>
      <c r="F131" s="822" t="s">
        <v>3730</v>
      </c>
      <c r="G131" s="822" t="s">
        <v>3731</v>
      </c>
      <c r="H131" s="831">
        <v>74</v>
      </c>
      <c r="I131" s="831">
        <v>7918</v>
      </c>
      <c r="J131" s="822"/>
      <c r="K131" s="822">
        <v>107</v>
      </c>
      <c r="L131" s="831">
        <v>71</v>
      </c>
      <c r="M131" s="831">
        <v>7668</v>
      </c>
      <c r="N131" s="822"/>
      <c r="O131" s="822">
        <v>108</v>
      </c>
      <c r="P131" s="831">
        <v>51</v>
      </c>
      <c r="Q131" s="831">
        <v>5712</v>
      </c>
      <c r="R131" s="827"/>
      <c r="S131" s="832">
        <v>112</v>
      </c>
    </row>
    <row r="132" spans="1:19" ht="14.45" customHeight="1" x14ac:dyDescent="0.2">
      <c r="A132" s="821" t="s">
        <v>3717</v>
      </c>
      <c r="B132" s="822" t="s">
        <v>3718</v>
      </c>
      <c r="C132" s="822" t="s">
        <v>586</v>
      </c>
      <c r="D132" s="822" t="s">
        <v>1376</v>
      </c>
      <c r="E132" s="822" t="s">
        <v>3727</v>
      </c>
      <c r="F132" s="822" t="s">
        <v>3732</v>
      </c>
      <c r="G132" s="822" t="s">
        <v>3733</v>
      </c>
      <c r="H132" s="831"/>
      <c r="I132" s="831"/>
      <c r="J132" s="822"/>
      <c r="K132" s="822"/>
      <c r="L132" s="831">
        <v>1</v>
      </c>
      <c r="M132" s="831">
        <v>38</v>
      </c>
      <c r="N132" s="822"/>
      <c r="O132" s="822">
        <v>38</v>
      </c>
      <c r="P132" s="831"/>
      <c r="Q132" s="831"/>
      <c r="R132" s="827"/>
      <c r="S132" s="832"/>
    </row>
    <row r="133" spans="1:19" ht="14.45" customHeight="1" x14ac:dyDescent="0.2">
      <c r="A133" s="821" t="s">
        <v>3717</v>
      </c>
      <c r="B133" s="822" t="s">
        <v>3718</v>
      </c>
      <c r="C133" s="822" t="s">
        <v>586</v>
      </c>
      <c r="D133" s="822" t="s">
        <v>1376</v>
      </c>
      <c r="E133" s="822" t="s">
        <v>3727</v>
      </c>
      <c r="F133" s="822" t="s">
        <v>3739</v>
      </c>
      <c r="G133" s="822" t="s">
        <v>3740</v>
      </c>
      <c r="H133" s="831">
        <v>10</v>
      </c>
      <c r="I133" s="831">
        <v>2420</v>
      </c>
      <c r="J133" s="822"/>
      <c r="K133" s="822">
        <v>242</v>
      </c>
      <c r="L133" s="831">
        <v>17</v>
      </c>
      <c r="M133" s="831">
        <v>4131</v>
      </c>
      <c r="N133" s="822"/>
      <c r="O133" s="822">
        <v>243</v>
      </c>
      <c r="P133" s="831">
        <v>16</v>
      </c>
      <c r="Q133" s="831">
        <v>4032</v>
      </c>
      <c r="R133" s="827"/>
      <c r="S133" s="832">
        <v>252</v>
      </c>
    </row>
    <row r="134" spans="1:19" ht="14.45" customHeight="1" x14ac:dyDescent="0.2">
      <c r="A134" s="821" t="s">
        <v>3717</v>
      </c>
      <c r="B134" s="822" t="s">
        <v>3718</v>
      </c>
      <c r="C134" s="822" t="s">
        <v>586</v>
      </c>
      <c r="D134" s="822" t="s">
        <v>1376</v>
      </c>
      <c r="E134" s="822" t="s">
        <v>3727</v>
      </c>
      <c r="F134" s="822" t="s">
        <v>3741</v>
      </c>
      <c r="G134" s="822" t="s">
        <v>3742</v>
      </c>
      <c r="H134" s="831">
        <v>8</v>
      </c>
      <c r="I134" s="831">
        <v>3072</v>
      </c>
      <c r="J134" s="822"/>
      <c r="K134" s="822">
        <v>384</v>
      </c>
      <c r="L134" s="831">
        <v>1</v>
      </c>
      <c r="M134" s="831">
        <v>385</v>
      </c>
      <c r="N134" s="822"/>
      <c r="O134" s="822">
        <v>385</v>
      </c>
      <c r="P134" s="831">
        <v>3</v>
      </c>
      <c r="Q134" s="831">
        <v>1191</v>
      </c>
      <c r="R134" s="827"/>
      <c r="S134" s="832">
        <v>397</v>
      </c>
    </row>
    <row r="135" spans="1:19" ht="14.45" customHeight="1" x14ac:dyDescent="0.2">
      <c r="A135" s="821" t="s">
        <v>3717</v>
      </c>
      <c r="B135" s="822" t="s">
        <v>3718</v>
      </c>
      <c r="C135" s="822" t="s">
        <v>586</v>
      </c>
      <c r="D135" s="822" t="s">
        <v>1376</v>
      </c>
      <c r="E135" s="822" t="s">
        <v>3727</v>
      </c>
      <c r="F135" s="822" t="s">
        <v>3743</v>
      </c>
      <c r="G135" s="822" t="s">
        <v>3744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625</v>
      </c>
      <c r="R135" s="827"/>
      <c r="S135" s="832">
        <v>625</v>
      </c>
    </row>
    <row r="136" spans="1:19" ht="14.45" customHeight="1" x14ac:dyDescent="0.2">
      <c r="A136" s="821" t="s">
        <v>3717</v>
      </c>
      <c r="B136" s="822" t="s">
        <v>3718</v>
      </c>
      <c r="C136" s="822" t="s">
        <v>586</v>
      </c>
      <c r="D136" s="822" t="s">
        <v>1376</v>
      </c>
      <c r="E136" s="822" t="s">
        <v>3727</v>
      </c>
      <c r="F136" s="822" t="s">
        <v>3745</v>
      </c>
      <c r="G136" s="822" t="s">
        <v>3746</v>
      </c>
      <c r="H136" s="831">
        <v>82</v>
      </c>
      <c r="I136" s="831">
        <v>7462</v>
      </c>
      <c r="J136" s="822"/>
      <c r="K136" s="822">
        <v>91</v>
      </c>
      <c r="L136" s="831">
        <v>80</v>
      </c>
      <c r="M136" s="831">
        <v>7360</v>
      </c>
      <c r="N136" s="822"/>
      <c r="O136" s="822">
        <v>92</v>
      </c>
      <c r="P136" s="831">
        <v>88</v>
      </c>
      <c r="Q136" s="831">
        <v>8536</v>
      </c>
      <c r="R136" s="827"/>
      <c r="S136" s="832">
        <v>97</v>
      </c>
    </row>
    <row r="137" spans="1:19" ht="14.45" customHeight="1" x14ac:dyDescent="0.2">
      <c r="A137" s="821" t="s">
        <v>3717</v>
      </c>
      <c r="B137" s="822" t="s">
        <v>3718</v>
      </c>
      <c r="C137" s="822" t="s">
        <v>586</v>
      </c>
      <c r="D137" s="822" t="s">
        <v>1376</v>
      </c>
      <c r="E137" s="822" t="s">
        <v>3727</v>
      </c>
      <c r="F137" s="822" t="s">
        <v>3749</v>
      </c>
      <c r="G137" s="822" t="s">
        <v>3750</v>
      </c>
      <c r="H137" s="831">
        <v>15</v>
      </c>
      <c r="I137" s="831">
        <v>1215</v>
      </c>
      <c r="J137" s="822"/>
      <c r="K137" s="822">
        <v>81</v>
      </c>
      <c r="L137" s="831">
        <v>14</v>
      </c>
      <c r="M137" s="831">
        <v>1148</v>
      </c>
      <c r="N137" s="822"/>
      <c r="O137" s="822">
        <v>82</v>
      </c>
      <c r="P137" s="831">
        <v>7</v>
      </c>
      <c r="Q137" s="831">
        <v>609</v>
      </c>
      <c r="R137" s="827"/>
      <c r="S137" s="832">
        <v>87</v>
      </c>
    </row>
    <row r="138" spans="1:19" ht="14.45" customHeight="1" x14ac:dyDescent="0.2">
      <c r="A138" s="821" t="s">
        <v>3717</v>
      </c>
      <c r="B138" s="822" t="s">
        <v>3718</v>
      </c>
      <c r="C138" s="822" t="s">
        <v>586</v>
      </c>
      <c r="D138" s="822" t="s">
        <v>1376</v>
      </c>
      <c r="E138" s="822" t="s">
        <v>3727</v>
      </c>
      <c r="F138" s="822" t="s">
        <v>3751</v>
      </c>
      <c r="G138" s="822" t="s">
        <v>3752</v>
      </c>
      <c r="H138" s="831">
        <v>349</v>
      </c>
      <c r="I138" s="831">
        <v>43974</v>
      </c>
      <c r="J138" s="822"/>
      <c r="K138" s="822">
        <v>126</v>
      </c>
      <c r="L138" s="831">
        <v>333</v>
      </c>
      <c r="M138" s="831">
        <v>42291</v>
      </c>
      <c r="N138" s="822"/>
      <c r="O138" s="822">
        <v>127</v>
      </c>
      <c r="P138" s="831">
        <v>300</v>
      </c>
      <c r="Q138" s="831">
        <v>41100</v>
      </c>
      <c r="R138" s="827"/>
      <c r="S138" s="832">
        <v>137</v>
      </c>
    </row>
    <row r="139" spans="1:19" ht="14.45" customHeight="1" x14ac:dyDescent="0.2">
      <c r="A139" s="821" t="s">
        <v>3717</v>
      </c>
      <c r="B139" s="822" t="s">
        <v>3718</v>
      </c>
      <c r="C139" s="822" t="s">
        <v>586</v>
      </c>
      <c r="D139" s="822" t="s">
        <v>1376</v>
      </c>
      <c r="E139" s="822" t="s">
        <v>3727</v>
      </c>
      <c r="F139" s="822" t="s">
        <v>3753</v>
      </c>
      <c r="G139" s="822" t="s">
        <v>3754</v>
      </c>
      <c r="H139" s="831">
        <v>1</v>
      </c>
      <c r="I139" s="831">
        <v>430</v>
      </c>
      <c r="J139" s="822"/>
      <c r="K139" s="822">
        <v>430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3717</v>
      </c>
      <c r="B140" s="822" t="s">
        <v>3718</v>
      </c>
      <c r="C140" s="822" t="s">
        <v>586</v>
      </c>
      <c r="D140" s="822" t="s">
        <v>1376</v>
      </c>
      <c r="E140" s="822" t="s">
        <v>3727</v>
      </c>
      <c r="F140" s="822" t="s">
        <v>3767</v>
      </c>
      <c r="G140" s="822" t="s">
        <v>3768</v>
      </c>
      <c r="H140" s="831"/>
      <c r="I140" s="831"/>
      <c r="J140" s="822"/>
      <c r="K140" s="822"/>
      <c r="L140" s="831">
        <v>1</v>
      </c>
      <c r="M140" s="831">
        <v>455</v>
      </c>
      <c r="N140" s="822"/>
      <c r="O140" s="822">
        <v>455</v>
      </c>
      <c r="P140" s="831"/>
      <c r="Q140" s="831"/>
      <c r="R140" s="827"/>
      <c r="S140" s="832"/>
    </row>
    <row r="141" spans="1:19" ht="14.45" customHeight="1" x14ac:dyDescent="0.2">
      <c r="A141" s="821" t="s">
        <v>3717</v>
      </c>
      <c r="B141" s="822" t="s">
        <v>3718</v>
      </c>
      <c r="C141" s="822" t="s">
        <v>586</v>
      </c>
      <c r="D141" s="822" t="s">
        <v>1376</v>
      </c>
      <c r="E141" s="822" t="s">
        <v>3727</v>
      </c>
      <c r="F141" s="822" t="s">
        <v>3769</v>
      </c>
      <c r="G141" s="822" t="s">
        <v>3770</v>
      </c>
      <c r="H141" s="831">
        <v>3</v>
      </c>
      <c r="I141" s="831">
        <v>3963</v>
      </c>
      <c r="J141" s="822"/>
      <c r="K141" s="822">
        <v>1321</v>
      </c>
      <c r="L141" s="831">
        <v>3</v>
      </c>
      <c r="M141" s="831">
        <v>3984</v>
      </c>
      <c r="N141" s="822"/>
      <c r="O141" s="822">
        <v>1328</v>
      </c>
      <c r="P141" s="831">
        <v>4</v>
      </c>
      <c r="Q141" s="831">
        <v>5456</v>
      </c>
      <c r="R141" s="827"/>
      <c r="S141" s="832">
        <v>1364</v>
      </c>
    </row>
    <row r="142" spans="1:19" ht="14.45" customHeight="1" x14ac:dyDescent="0.2">
      <c r="A142" s="821" t="s">
        <v>3717</v>
      </c>
      <c r="B142" s="822" t="s">
        <v>3718</v>
      </c>
      <c r="C142" s="822" t="s">
        <v>586</v>
      </c>
      <c r="D142" s="822" t="s">
        <v>1376</v>
      </c>
      <c r="E142" s="822" t="s">
        <v>3727</v>
      </c>
      <c r="F142" s="822" t="s">
        <v>3771</v>
      </c>
      <c r="G142" s="822" t="s">
        <v>3772</v>
      </c>
      <c r="H142" s="831">
        <v>1</v>
      </c>
      <c r="I142" s="831">
        <v>982</v>
      </c>
      <c r="J142" s="822"/>
      <c r="K142" s="822">
        <v>982</v>
      </c>
      <c r="L142" s="831">
        <v>1</v>
      </c>
      <c r="M142" s="831">
        <v>989</v>
      </c>
      <c r="N142" s="822"/>
      <c r="O142" s="822">
        <v>989</v>
      </c>
      <c r="P142" s="831">
        <v>1</v>
      </c>
      <c r="Q142" s="831">
        <v>1025</v>
      </c>
      <c r="R142" s="827"/>
      <c r="S142" s="832">
        <v>1025</v>
      </c>
    </row>
    <row r="143" spans="1:19" ht="14.45" customHeight="1" x14ac:dyDescent="0.2">
      <c r="A143" s="821" t="s">
        <v>3717</v>
      </c>
      <c r="B143" s="822" t="s">
        <v>3718</v>
      </c>
      <c r="C143" s="822" t="s">
        <v>586</v>
      </c>
      <c r="D143" s="822" t="s">
        <v>1376</v>
      </c>
      <c r="E143" s="822" t="s">
        <v>3727</v>
      </c>
      <c r="F143" s="822" t="s">
        <v>3779</v>
      </c>
      <c r="G143" s="822" t="s">
        <v>3780</v>
      </c>
      <c r="H143" s="831">
        <v>260</v>
      </c>
      <c r="I143" s="831">
        <v>8666.67</v>
      </c>
      <c r="J143" s="822"/>
      <c r="K143" s="822">
        <v>33.333346153846151</v>
      </c>
      <c r="L143" s="831">
        <v>255</v>
      </c>
      <c r="M143" s="831">
        <v>8500.02</v>
      </c>
      <c r="N143" s="822"/>
      <c r="O143" s="822">
        <v>33.333411764705886</v>
      </c>
      <c r="P143" s="831">
        <v>225</v>
      </c>
      <c r="Q143" s="831">
        <v>10250.030000000001</v>
      </c>
      <c r="R143" s="827"/>
      <c r="S143" s="832">
        <v>45.555688888888895</v>
      </c>
    </row>
    <row r="144" spans="1:19" ht="14.45" customHeight="1" x14ac:dyDescent="0.2">
      <c r="A144" s="821" t="s">
        <v>3717</v>
      </c>
      <c r="B144" s="822" t="s">
        <v>3718</v>
      </c>
      <c r="C144" s="822" t="s">
        <v>586</v>
      </c>
      <c r="D144" s="822" t="s">
        <v>1376</v>
      </c>
      <c r="E144" s="822" t="s">
        <v>3727</v>
      </c>
      <c r="F144" s="822" t="s">
        <v>3783</v>
      </c>
      <c r="G144" s="822" t="s">
        <v>3784</v>
      </c>
      <c r="H144" s="831">
        <v>1</v>
      </c>
      <c r="I144" s="831">
        <v>38</v>
      </c>
      <c r="J144" s="822"/>
      <c r="K144" s="822">
        <v>38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3717</v>
      </c>
      <c r="B145" s="822" t="s">
        <v>3718</v>
      </c>
      <c r="C145" s="822" t="s">
        <v>586</v>
      </c>
      <c r="D145" s="822" t="s">
        <v>1376</v>
      </c>
      <c r="E145" s="822" t="s">
        <v>3727</v>
      </c>
      <c r="F145" s="822" t="s">
        <v>3785</v>
      </c>
      <c r="G145" s="822" t="s">
        <v>3786</v>
      </c>
      <c r="H145" s="831">
        <v>4</v>
      </c>
      <c r="I145" s="831">
        <v>348</v>
      </c>
      <c r="J145" s="822"/>
      <c r="K145" s="822">
        <v>87</v>
      </c>
      <c r="L145" s="831">
        <v>5</v>
      </c>
      <c r="M145" s="831">
        <v>440</v>
      </c>
      <c r="N145" s="822"/>
      <c r="O145" s="822">
        <v>88</v>
      </c>
      <c r="P145" s="831">
        <v>6</v>
      </c>
      <c r="Q145" s="831">
        <v>558</v>
      </c>
      <c r="R145" s="827"/>
      <c r="S145" s="832">
        <v>93</v>
      </c>
    </row>
    <row r="146" spans="1:19" ht="14.45" customHeight="1" x14ac:dyDescent="0.2">
      <c r="A146" s="821" t="s">
        <v>3717</v>
      </c>
      <c r="B146" s="822" t="s">
        <v>3718</v>
      </c>
      <c r="C146" s="822" t="s">
        <v>586</v>
      </c>
      <c r="D146" s="822" t="s">
        <v>1376</v>
      </c>
      <c r="E146" s="822" t="s">
        <v>3727</v>
      </c>
      <c r="F146" s="822" t="s">
        <v>3787</v>
      </c>
      <c r="G146" s="822" t="s">
        <v>3788</v>
      </c>
      <c r="H146" s="831">
        <v>4</v>
      </c>
      <c r="I146" s="831">
        <v>132</v>
      </c>
      <c r="J146" s="822"/>
      <c r="K146" s="822">
        <v>33</v>
      </c>
      <c r="L146" s="831">
        <v>3</v>
      </c>
      <c r="M146" s="831">
        <v>99</v>
      </c>
      <c r="N146" s="822"/>
      <c r="O146" s="822">
        <v>33</v>
      </c>
      <c r="P146" s="831">
        <v>6</v>
      </c>
      <c r="Q146" s="831">
        <v>204</v>
      </c>
      <c r="R146" s="827"/>
      <c r="S146" s="832">
        <v>34</v>
      </c>
    </row>
    <row r="147" spans="1:19" ht="14.45" customHeight="1" x14ac:dyDescent="0.2">
      <c r="A147" s="821" t="s">
        <v>3717</v>
      </c>
      <c r="B147" s="822" t="s">
        <v>3718</v>
      </c>
      <c r="C147" s="822" t="s">
        <v>586</v>
      </c>
      <c r="D147" s="822" t="s">
        <v>1376</v>
      </c>
      <c r="E147" s="822" t="s">
        <v>3727</v>
      </c>
      <c r="F147" s="822" t="s">
        <v>3791</v>
      </c>
      <c r="G147" s="822" t="s">
        <v>3792</v>
      </c>
      <c r="H147" s="831">
        <v>4</v>
      </c>
      <c r="I147" s="831">
        <v>1996</v>
      </c>
      <c r="J147" s="822"/>
      <c r="K147" s="822">
        <v>499</v>
      </c>
      <c r="L147" s="831">
        <v>10</v>
      </c>
      <c r="M147" s="831">
        <v>5010</v>
      </c>
      <c r="N147" s="822"/>
      <c r="O147" s="822">
        <v>501</v>
      </c>
      <c r="P147" s="831">
        <v>13</v>
      </c>
      <c r="Q147" s="831">
        <v>6682</v>
      </c>
      <c r="R147" s="827"/>
      <c r="S147" s="832">
        <v>514</v>
      </c>
    </row>
    <row r="148" spans="1:19" ht="14.45" customHeight="1" x14ac:dyDescent="0.2">
      <c r="A148" s="821" t="s">
        <v>3717</v>
      </c>
      <c r="B148" s="822" t="s">
        <v>3718</v>
      </c>
      <c r="C148" s="822" t="s">
        <v>586</v>
      </c>
      <c r="D148" s="822" t="s">
        <v>1376</v>
      </c>
      <c r="E148" s="822" t="s">
        <v>3727</v>
      </c>
      <c r="F148" s="822" t="s">
        <v>3794</v>
      </c>
      <c r="G148" s="822" t="s">
        <v>3795</v>
      </c>
      <c r="H148" s="831">
        <v>2</v>
      </c>
      <c r="I148" s="831">
        <v>316</v>
      </c>
      <c r="J148" s="822"/>
      <c r="K148" s="822">
        <v>158</v>
      </c>
      <c r="L148" s="831">
        <v>1</v>
      </c>
      <c r="M148" s="831">
        <v>159</v>
      </c>
      <c r="N148" s="822"/>
      <c r="O148" s="822">
        <v>159</v>
      </c>
      <c r="P148" s="831">
        <v>2</v>
      </c>
      <c r="Q148" s="831">
        <v>328</v>
      </c>
      <c r="R148" s="827"/>
      <c r="S148" s="832">
        <v>164</v>
      </c>
    </row>
    <row r="149" spans="1:19" ht="14.45" customHeight="1" x14ac:dyDescent="0.2">
      <c r="A149" s="821" t="s">
        <v>3717</v>
      </c>
      <c r="B149" s="822" t="s">
        <v>3718</v>
      </c>
      <c r="C149" s="822" t="s">
        <v>586</v>
      </c>
      <c r="D149" s="822" t="s">
        <v>1376</v>
      </c>
      <c r="E149" s="822" t="s">
        <v>3727</v>
      </c>
      <c r="F149" s="822" t="s">
        <v>3796</v>
      </c>
      <c r="G149" s="822" t="s">
        <v>3797</v>
      </c>
      <c r="H149" s="831">
        <v>11</v>
      </c>
      <c r="I149" s="831">
        <v>2794</v>
      </c>
      <c r="J149" s="822"/>
      <c r="K149" s="822">
        <v>254</v>
      </c>
      <c r="L149" s="831">
        <v>9</v>
      </c>
      <c r="M149" s="831">
        <v>2295</v>
      </c>
      <c r="N149" s="822"/>
      <c r="O149" s="822">
        <v>255</v>
      </c>
      <c r="P149" s="831">
        <v>16</v>
      </c>
      <c r="Q149" s="831">
        <v>4400</v>
      </c>
      <c r="R149" s="827"/>
      <c r="S149" s="832">
        <v>275</v>
      </c>
    </row>
    <row r="150" spans="1:19" ht="14.45" customHeight="1" x14ac:dyDescent="0.2">
      <c r="A150" s="821" t="s">
        <v>3717</v>
      </c>
      <c r="B150" s="822" t="s">
        <v>3718</v>
      </c>
      <c r="C150" s="822" t="s">
        <v>586</v>
      </c>
      <c r="D150" s="822" t="s">
        <v>1376</v>
      </c>
      <c r="E150" s="822" t="s">
        <v>3727</v>
      </c>
      <c r="F150" s="822" t="s">
        <v>3810</v>
      </c>
      <c r="G150" s="822" t="s">
        <v>3811</v>
      </c>
      <c r="H150" s="831">
        <v>1</v>
      </c>
      <c r="I150" s="831">
        <v>376</v>
      </c>
      <c r="J150" s="822"/>
      <c r="K150" s="822">
        <v>376</v>
      </c>
      <c r="L150" s="831"/>
      <c r="M150" s="831"/>
      <c r="N150" s="822"/>
      <c r="O150" s="822"/>
      <c r="P150" s="831">
        <v>1</v>
      </c>
      <c r="Q150" s="831">
        <v>388</v>
      </c>
      <c r="R150" s="827"/>
      <c r="S150" s="832">
        <v>388</v>
      </c>
    </row>
    <row r="151" spans="1:19" ht="14.45" customHeight="1" x14ac:dyDescent="0.2">
      <c r="A151" s="821" t="s">
        <v>3717</v>
      </c>
      <c r="B151" s="822" t="s">
        <v>3718</v>
      </c>
      <c r="C151" s="822" t="s">
        <v>586</v>
      </c>
      <c r="D151" s="822" t="s">
        <v>1376</v>
      </c>
      <c r="E151" s="822" t="s">
        <v>3727</v>
      </c>
      <c r="F151" s="822" t="s">
        <v>3814</v>
      </c>
      <c r="G151" s="822" t="s">
        <v>3815</v>
      </c>
      <c r="H151" s="831"/>
      <c r="I151" s="831"/>
      <c r="J151" s="822"/>
      <c r="K151" s="822"/>
      <c r="L151" s="831">
        <v>3</v>
      </c>
      <c r="M151" s="831">
        <v>1068</v>
      </c>
      <c r="N151" s="822"/>
      <c r="O151" s="822">
        <v>356</v>
      </c>
      <c r="P151" s="831">
        <v>2</v>
      </c>
      <c r="Q151" s="831">
        <v>736</v>
      </c>
      <c r="R151" s="827"/>
      <c r="S151" s="832">
        <v>368</v>
      </c>
    </row>
    <row r="152" spans="1:19" ht="14.45" customHeight="1" x14ac:dyDescent="0.2">
      <c r="A152" s="821" t="s">
        <v>3717</v>
      </c>
      <c r="B152" s="822" t="s">
        <v>3718</v>
      </c>
      <c r="C152" s="822" t="s">
        <v>586</v>
      </c>
      <c r="D152" s="822" t="s">
        <v>1376</v>
      </c>
      <c r="E152" s="822" t="s">
        <v>3727</v>
      </c>
      <c r="F152" s="822" t="s">
        <v>3820</v>
      </c>
      <c r="G152" s="822" t="s">
        <v>3821</v>
      </c>
      <c r="H152" s="831">
        <v>26</v>
      </c>
      <c r="I152" s="831">
        <v>3770</v>
      </c>
      <c r="J152" s="822"/>
      <c r="K152" s="822">
        <v>145</v>
      </c>
      <c r="L152" s="831">
        <v>18</v>
      </c>
      <c r="M152" s="831">
        <v>2628</v>
      </c>
      <c r="N152" s="822"/>
      <c r="O152" s="822">
        <v>146</v>
      </c>
      <c r="P152" s="831">
        <v>28</v>
      </c>
      <c r="Q152" s="831">
        <v>4228</v>
      </c>
      <c r="R152" s="827"/>
      <c r="S152" s="832">
        <v>151</v>
      </c>
    </row>
    <row r="153" spans="1:19" ht="14.45" customHeight="1" x14ac:dyDescent="0.2">
      <c r="A153" s="821" t="s">
        <v>3717</v>
      </c>
      <c r="B153" s="822" t="s">
        <v>3718</v>
      </c>
      <c r="C153" s="822" t="s">
        <v>586</v>
      </c>
      <c r="D153" s="822" t="s">
        <v>1376</v>
      </c>
      <c r="E153" s="822" t="s">
        <v>3727</v>
      </c>
      <c r="F153" s="822" t="s">
        <v>3830</v>
      </c>
      <c r="G153" s="822" t="s">
        <v>3831</v>
      </c>
      <c r="H153" s="831">
        <v>14</v>
      </c>
      <c r="I153" s="831">
        <v>2310</v>
      </c>
      <c r="J153" s="822"/>
      <c r="K153" s="822">
        <v>165</v>
      </c>
      <c r="L153" s="831">
        <v>11</v>
      </c>
      <c r="M153" s="831">
        <v>1826</v>
      </c>
      <c r="N153" s="822"/>
      <c r="O153" s="822">
        <v>166</v>
      </c>
      <c r="P153" s="831">
        <v>16</v>
      </c>
      <c r="Q153" s="831">
        <v>2736</v>
      </c>
      <c r="R153" s="827"/>
      <c r="S153" s="832">
        <v>171</v>
      </c>
    </row>
    <row r="154" spans="1:19" ht="14.45" customHeight="1" x14ac:dyDescent="0.2">
      <c r="A154" s="821" t="s">
        <v>3717</v>
      </c>
      <c r="B154" s="822" t="s">
        <v>3718</v>
      </c>
      <c r="C154" s="822" t="s">
        <v>586</v>
      </c>
      <c r="D154" s="822" t="s">
        <v>1376</v>
      </c>
      <c r="E154" s="822" t="s">
        <v>3727</v>
      </c>
      <c r="F154" s="822" t="s">
        <v>3838</v>
      </c>
      <c r="G154" s="822" t="s">
        <v>3839</v>
      </c>
      <c r="H154" s="831"/>
      <c r="I154" s="831"/>
      <c r="J154" s="822"/>
      <c r="K154" s="822"/>
      <c r="L154" s="831"/>
      <c r="M154" s="831"/>
      <c r="N154" s="822"/>
      <c r="O154" s="822"/>
      <c r="P154" s="831">
        <v>2</v>
      </c>
      <c r="Q154" s="831">
        <v>716</v>
      </c>
      <c r="R154" s="827"/>
      <c r="S154" s="832">
        <v>358</v>
      </c>
    </row>
    <row r="155" spans="1:19" ht="14.45" customHeight="1" x14ac:dyDescent="0.2">
      <c r="A155" s="821" t="s">
        <v>3717</v>
      </c>
      <c r="B155" s="822" t="s">
        <v>3718</v>
      </c>
      <c r="C155" s="822" t="s">
        <v>586</v>
      </c>
      <c r="D155" s="822" t="s">
        <v>1376</v>
      </c>
      <c r="E155" s="822" t="s">
        <v>3727</v>
      </c>
      <c r="F155" s="822" t="s">
        <v>3840</v>
      </c>
      <c r="G155" s="822" t="s">
        <v>3841</v>
      </c>
      <c r="H155" s="831"/>
      <c r="I155" s="831"/>
      <c r="J155" s="822"/>
      <c r="K155" s="822"/>
      <c r="L155" s="831">
        <v>1</v>
      </c>
      <c r="M155" s="831">
        <v>1052</v>
      </c>
      <c r="N155" s="822"/>
      <c r="O155" s="822">
        <v>1052</v>
      </c>
      <c r="P155" s="831"/>
      <c r="Q155" s="831"/>
      <c r="R155" s="827"/>
      <c r="S155" s="832"/>
    </row>
    <row r="156" spans="1:19" ht="14.45" customHeight="1" x14ac:dyDescent="0.2">
      <c r="A156" s="821" t="s">
        <v>3717</v>
      </c>
      <c r="B156" s="822" t="s">
        <v>3718</v>
      </c>
      <c r="C156" s="822" t="s">
        <v>586</v>
      </c>
      <c r="D156" s="822" t="s">
        <v>1376</v>
      </c>
      <c r="E156" s="822" t="s">
        <v>3727</v>
      </c>
      <c r="F156" s="822" t="s">
        <v>3842</v>
      </c>
      <c r="G156" s="822" t="s">
        <v>3843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132</v>
      </c>
      <c r="R156" s="827"/>
      <c r="S156" s="832">
        <v>132</v>
      </c>
    </row>
    <row r="157" spans="1:19" ht="14.45" customHeight="1" x14ac:dyDescent="0.2">
      <c r="A157" s="821" t="s">
        <v>3717</v>
      </c>
      <c r="B157" s="822" t="s">
        <v>3718</v>
      </c>
      <c r="C157" s="822" t="s">
        <v>586</v>
      </c>
      <c r="D157" s="822" t="s">
        <v>1376</v>
      </c>
      <c r="E157" s="822" t="s">
        <v>3727</v>
      </c>
      <c r="F157" s="822" t="s">
        <v>3844</v>
      </c>
      <c r="G157" s="822" t="s">
        <v>3845</v>
      </c>
      <c r="H157" s="831"/>
      <c r="I157" s="831"/>
      <c r="J157" s="822"/>
      <c r="K157" s="822"/>
      <c r="L157" s="831">
        <v>1</v>
      </c>
      <c r="M157" s="831">
        <v>123</v>
      </c>
      <c r="N157" s="822"/>
      <c r="O157" s="822">
        <v>123</v>
      </c>
      <c r="P157" s="831"/>
      <c r="Q157" s="831"/>
      <c r="R157" s="827"/>
      <c r="S157" s="832"/>
    </row>
    <row r="158" spans="1:19" ht="14.45" customHeight="1" x14ac:dyDescent="0.2">
      <c r="A158" s="821" t="s">
        <v>3717</v>
      </c>
      <c r="B158" s="822" t="s">
        <v>3718</v>
      </c>
      <c r="C158" s="822" t="s">
        <v>586</v>
      </c>
      <c r="D158" s="822" t="s">
        <v>1378</v>
      </c>
      <c r="E158" s="822" t="s">
        <v>3719</v>
      </c>
      <c r="F158" s="822" t="s">
        <v>3720</v>
      </c>
      <c r="G158" s="822" t="s">
        <v>809</v>
      </c>
      <c r="H158" s="831">
        <v>1.5</v>
      </c>
      <c r="I158" s="831">
        <v>104.55</v>
      </c>
      <c r="J158" s="822"/>
      <c r="K158" s="822">
        <v>69.7</v>
      </c>
      <c r="L158" s="831">
        <v>1.2000000000000002</v>
      </c>
      <c r="M158" s="831">
        <v>83.64</v>
      </c>
      <c r="N158" s="822"/>
      <c r="O158" s="822">
        <v>69.699999999999989</v>
      </c>
      <c r="P158" s="831">
        <v>0.7</v>
      </c>
      <c r="Q158" s="831">
        <v>48.79</v>
      </c>
      <c r="R158" s="827"/>
      <c r="S158" s="832">
        <v>69.7</v>
      </c>
    </row>
    <row r="159" spans="1:19" ht="14.45" customHeight="1" x14ac:dyDescent="0.2">
      <c r="A159" s="821" t="s">
        <v>3717</v>
      </c>
      <c r="B159" s="822" t="s">
        <v>3718</v>
      </c>
      <c r="C159" s="822" t="s">
        <v>586</v>
      </c>
      <c r="D159" s="822" t="s">
        <v>1378</v>
      </c>
      <c r="E159" s="822" t="s">
        <v>3719</v>
      </c>
      <c r="F159" s="822" t="s">
        <v>3723</v>
      </c>
      <c r="G159" s="822" t="s">
        <v>985</v>
      </c>
      <c r="H159" s="831">
        <v>2</v>
      </c>
      <c r="I159" s="831">
        <v>136.4</v>
      </c>
      <c r="J159" s="822"/>
      <c r="K159" s="822">
        <v>68.2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3717</v>
      </c>
      <c r="B160" s="822" t="s">
        <v>3718</v>
      </c>
      <c r="C160" s="822" t="s">
        <v>586</v>
      </c>
      <c r="D160" s="822" t="s">
        <v>1378</v>
      </c>
      <c r="E160" s="822" t="s">
        <v>3727</v>
      </c>
      <c r="F160" s="822" t="s">
        <v>3728</v>
      </c>
      <c r="G160" s="822" t="s">
        <v>3729</v>
      </c>
      <c r="H160" s="831">
        <v>14</v>
      </c>
      <c r="I160" s="831">
        <v>1176</v>
      </c>
      <c r="J160" s="822"/>
      <c r="K160" s="822">
        <v>84</v>
      </c>
      <c r="L160" s="831">
        <v>6</v>
      </c>
      <c r="M160" s="831">
        <v>510</v>
      </c>
      <c r="N160" s="822"/>
      <c r="O160" s="822">
        <v>85</v>
      </c>
      <c r="P160" s="831"/>
      <c r="Q160" s="831"/>
      <c r="R160" s="827"/>
      <c r="S160" s="832"/>
    </row>
    <row r="161" spans="1:19" ht="14.45" customHeight="1" x14ac:dyDescent="0.2">
      <c r="A161" s="821" t="s">
        <v>3717</v>
      </c>
      <c r="B161" s="822" t="s">
        <v>3718</v>
      </c>
      <c r="C161" s="822" t="s">
        <v>586</v>
      </c>
      <c r="D161" s="822" t="s">
        <v>1378</v>
      </c>
      <c r="E161" s="822" t="s">
        <v>3727</v>
      </c>
      <c r="F161" s="822" t="s">
        <v>3730</v>
      </c>
      <c r="G161" s="822" t="s">
        <v>3731</v>
      </c>
      <c r="H161" s="831">
        <v>2</v>
      </c>
      <c r="I161" s="831">
        <v>214</v>
      </c>
      <c r="J161" s="822"/>
      <c r="K161" s="822">
        <v>107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3717</v>
      </c>
      <c r="B162" s="822" t="s">
        <v>3718</v>
      </c>
      <c r="C162" s="822" t="s">
        <v>586</v>
      </c>
      <c r="D162" s="822" t="s">
        <v>1378</v>
      </c>
      <c r="E162" s="822" t="s">
        <v>3727</v>
      </c>
      <c r="F162" s="822" t="s">
        <v>3732</v>
      </c>
      <c r="G162" s="822" t="s">
        <v>3733</v>
      </c>
      <c r="H162" s="831">
        <v>1</v>
      </c>
      <c r="I162" s="831">
        <v>38</v>
      </c>
      <c r="J162" s="822"/>
      <c r="K162" s="822">
        <v>38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3717</v>
      </c>
      <c r="B163" s="822" t="s">
        <v>3718</v>
      </c>
      <c r="C163" s="822" t="s">
        <v>586</v>
      </c>
      <c r="D163" s="822" t="s">
        <v>1378</v>
      </c>
      <c r="E163" s="822" t="s">
        <v>3727</v>
      </c>
      <c r="F163" s="822" t="s">
        <v>3739</v>
      </c>
      <c r="G163" s="822" t="s">
        <v>3740</v>
      </c>
      <c r="H163" s="831">
        <v>1</v>
      </c>
      <c r="I163" s="831">
        <v>242</v>
      </c>
      <c r="J163" s="822"/>
      <c r="K163" s="822">
        <v>242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3717</v>
      </c>
      <c r="B164" s="822" t="s">
        <v>3718</v>
      </c>
      <c r="C164" s="822" t="s">
        <v>586</v>
      </c>
      <c r="D164" s="822" t="s">
        <v>1378</v>
      </c>
      <c r="E164" s="822" t="s">
        <v>3727</v>
      </c>
      <c r="F164" s="822" t="s">
        <v>3741</v>
      </c>
      <c r="G164" s="822" t="s">
        <v>3742</v>
      </c>
      <c r="H164" s="831">
        <v>1</v>
      </c>
      <c r="I164" s="831">
        <v>384</v>
      </c>
      <c r="J164" s="822"/>
      <c r="K164" s="822">
        <v>384</v>
      </c>
      <c r="L164" s="831">
        <v>3</v>
      </c>
      <c r="M164" s="831">
        <v>1155</v>
      </c>
      <c r="N164" s="822"/>
      <c r="O164" s="822">
        <v>385</v>
      </c>
      <c r="P164" s="831"/>
      <c r="Q164" s="831"/>
      <c r="R164" s="827"/>
      <c r="S164" s="832"/>
    </row>
    <row r="165" spans="1:19" ht="14.45" customHeight="1" x14ac:dyDescent="0.2">
      <c r="A165" s="821" t="s">
        <v>3717</v>
      </c>
      <c r="B165" s="822" t="s">
        <v>3718</v>
      </c>
      <c r="C165" s="822" t="s">
        <v>586</v>
      </c>
      <c r="D165" s="822" t="s">
        <v>1378</v>
      </c>
      <c r="E165" s="822" t="s">
        <v>3727</v>
      </c>
      <c r="F165" s="822" t="s">
        <v>3745</v>
      </c>
      <c r="G165" s="822" t="s">
        <v>3746</v>
      </c>
      <c r="H165" s="831">
        <v>16</v>
      </c>
      <c r="I165" s="831">
        <v>1456</v>
      </c>
      <c r="J165" s="822"/>
      <c r="K165" s="822">
        <v>91</v>
      </c>
      <c r="L165" s="831">
        <v>13</v>
      </c>
      <c r="M165" s="831">
        <v>1196</v>
      </c>
      <c r="N165" s="822"/>
      <c r="O165" s="822">
        <v>92</v>
      </c>
      <c r="P165" s="831">
        <v>16</v>
      </c>
      <c r="Q165" s="831">
        <v>1552</v>
      </c>
      <c r="R165" s="827"/>
      <c r="S165" s="832">
        <v>97</v>
      </c>
    </row>
    <row r="166" spans="1:19" ht="14.45" customHeight="1" x14ac:dyDescent="0.2">
      <c r="A166" s="821" t="s">
        <v>3717</v>
      </c>
      <c r="B166" s="822" t="s">
        <v>3718</v>
      </c>
      <c r="C166" s="822" t="s">
        <v>586</v>
      </c>
      <c r="D166" s="822" t="s">
        <v>1378</v>
      </c>
      <c r="E166" s="822" t="s">
        <v>3727</v>
      </c>
      <c r="F166" s="822" t="s">
        <v>3749</v>
      </c>
      <c r="G166" s="822" t="s">
        <v>3750</v>
      </c>
      <c r="H166" s="831">
        <v>10</v>
      </c>
      <c r="I166" s="831">
        <v>810</v>
      </c>
      <c r="J166" s="822"/>
      <c r="K166" s="822">
        <v>81</v>
      </c>
      <c r="L166" s="831">
        <v>4</v>
      </c>
      <c r="M166" s="831">
        <v>328</v>
      </c>
      <c r="N166" s="822"/>
      <c r="O166" s="822">
        <v>82</v>
      </c>
      <c r="P166" s="831">
        <v>8</v>
      </c>
      <c r="Q166" s="831">
        <v>696</v>
      </c>
      <c r="R166" s="827"/>
      <c r="S166" s="832">
        <v>87</v>
      </c>
    </row>
    <row r="167" spans="1:19" ht="14.45" customHeight="1" x14ac:dyDescent="0.2">
      <c r="A167" s="821" t="s">
        <v>3717</v>
      </c>
      <c r="B167" s="822" t="s">
        <v>3718</v>
      </c>
      <c r="C167" s="822" t="s">
        <v>586</v>
      </c>
      <c r="D167" s="822" t="s">
        <v>1378</v>
      </c>
      <c r="E167" s="822" t="s">
        <v>3727</v>
      </c>
      <c r="F167" s="822" t="s">
        <v>3751</v>
      </c>
      <c r="G167" s="822" t="s">
        <v>3752</v>
      </c>
      <c r="H167" s="831">
        <v>360</v>
      </c>
      <c r="I167" s="831">
        <v>45360</v>
      </c>
      <c r="J167" s="822"/>
      <c r="K167" s="822">
        <v>126</v>
      </c>
      <c r="L167" s="831">
        <v>395</v>
      </c>
      <c r="M167" s="831">
        <v>50165</v>
      </c>
      <c r="N167" s="822"/>
      <c r="O167" s="822">
        <v>127</v>
      </c>
      <c r="P167" s="831">
        <v>382</v>
      </c>
      <c r="Q167" s="831">
        <v>52334</v>
      </c>
      <c r="R167" s="827"/>
      <c r="S167" s="832">
        <v>137</v>
      </c>
    </row>
    <row r="168" spans="1:19" ht="14.45" customHeight="1" x14ac:dyDescent="0.2">
      <c r="A168" s="821" t="s">
        <v>3717</v>
      </c>
      <c r="B168" s="822" t="s">
        <v>3718</v>
      </c>
      <c r="C168" s="822" t="s">
        <v>586</v>
      </c>
      <c r="D168" s="822" t="s">
        <v>1378</v>
      </c>
      <c r="E168" s="822" t="s">
        <v>3727</v>
      </c>
      <c r="F168" s="822" t="s">
        <v>3753</v>
      </c>
      <c r="G168" s="822" t="s">
        <v>3754</v>
      </c>
      <c r="H168" s="831"/>
      <c r="I168" s="831"/>
      <c r="J168" s="822"/>
      <c r="K168" s="822"/>
      <c r="L168" s="831"/>
      <c r="M168" s="831"/>
      <c r="N168" s="822"/>
      <c r="O168" s="822"/>
      <c r="P168" s="831">
        <v>2</v>
      </c>
      <c r="Q168" s="831">
        <v>896</v>
      </c>
      <c r="R168" s="827"/>
      <c r="S168" s="832">
        <v>448</v>
      </c>
    </row>
    <row r="169" spans="1:19" ht="14.45" customHeight="1" x14ac:dyDescent="0.2">
      <c r="A169" s="821" t="s">
        <v>3717</v>
      </c>
      <c r="B169" s="822" t="s">
        <v>3718</v>
      </c>
      <c r="C169" s="822" t="s">
        <v>586</v>
      </c>
      <c r="D169" s="822" t="s">
        <v>1378</v>
      </c>
      <c r="E169" s="822" t="s">
        <v>3727</v>
      </c>
      <c r="F169" s="822" t="s">
        <v>3759</v>
      </c>
      <c r="G169" s="822" t="s">
        <v>3760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706</v>
      </c>
      <c r="R169" s="827"/>
      <c r="S169" s="832">
        <v>706</v>
      </c>
    </row>
    <row r="170" spans="1:19" ht="14.45" customHeight="1" x14ac:dyDescent="0.2">
      <c r="A170" s="821" t="s">
        <v>3717</v>
      </c>
      <c r="B170" s="822" t="s">
        <v>3718</v>
      </c>
      <c r="C170" s="822" t="s">
        <v>586</v>
      </c>
      <c r="D170" s="822" t="s">
        <v>1378</v>
      </c>
      <c r="E170" s="822" t="s">
        <v>3727</v>
      </c>
      <c r="F170" s="822" t="s">
        <v>3763</v>
      </c>
      <c r="G170" s="822" t="s">
        <v>3764</v>
      </c>
      <c r="H170" s="831"/>
      <c r="I170" s="831"/>
      <c r="J170" s="822"/>
      <c r="K170" s="822"/>
      <c r="L170" s="831">
        <v>1</v>
      </c>
      <c r="M170" s="831">
        <v>990</v>
      </c>
      <c r="N170" s="822"/>
      <c r="O170" s="822">
        <v>990</v>
      </c>
      <c r="P170" s="831"/>
      <c r="Q170" s="831"/>
      <c r="R170" s="827"/>
      <c r="S170" s="832"/>
    </row>
    <row r="171" spans="1:19" ht="14.45" customHeight="1" x14ac:dyDescent="0.2">
      <c r="A171" s="821" t="s">
        <v>3717</v>
      </c>
      <c r="B171" s="822" t="s">
        <v>3718</v>
      </c>
      <c r="C171" s="822" t="s">
        <v>586</v>
      </c>
      <c r="D171" s="822" t="s">
        <v>1378</v>
      </c>
      <c r="E171" s="822" t="s">
        <v>3727</v>
      </c>
      <c r="F171" s="822" t="s">
        <v>3765</v>
      </c>
      <c r="G171" s="822" t="s">
        <v>3766</v>
      </c>
      <c r="H171" s="831"/>
      <c r="I171" s="831"/>
      <c r="J171" s="822"/>
      <c r="K171" s="822"/>
      <c r="L171" s="831">
        <v>1</v>
      </c>
      <c r="M171" s="831">
        <v>1693</v>
      </c>
      <c r="N171" s="822"/>
      <c r="O171" s="822">
        <v>1693</v>
      </c>
      <c r="P171" s="831">
        <v>1</v>
      </c>
      <c r="Q171" s="831">
        <v>1744</v>
      </c>
      <c r="R171" s="827"/>
      <c r="S171" s="832">
        <v>1744</v>
      </c>
    </row>
    <row r="172" spans="1:19" ht="14.45" customHeight="1" x14ac:dyDescent="0.2">
      <c r="A172" s="821" t="s">
        <v>3717</v>
      </c>
      <c r="B172" s="822" t="s">
        <v>3718</v>
      </c>
      <c r="C172" s="822" t="s">
        <v>586</v>
      </c>
      <c r="D172" s="822" t="s">
        <v>1378</v>
      </c>
      <c r="E172" s="822" t="s">
        <v>3727</v>
      </c>
      <c r="F172" s="822" t="s">
        <v>3769</v>
      </c>
      <c r="G172" s="822" t="s">
        <v>3770</v>
      </c>
      <c r="H172" s="831">
        <v>1</v>
      </c>
      <c r="I172" s="831">
        <v>1321</v>
      </c>
      <c r="J172" s="822"/>
      <c r="K172" s="822">
        <v>1321</v>
      </c>
      <c r="L172" s="831">
        <v>3</v>
      </c>
      <c r="M172" s="831">
        <v>3984</v>
      </c>
      <c r="N172" s="822"/>
      <c r="O172" s="822">
        <v>1328</v>
      </c>
      <c r="P172" s="831">
        <v>1</v>
      </c>
      <c r="Q172" s="831">
        <v>1364</v>
      </c>
      <c r="R172" s="827"/>
      <c r="S172" s="832">
        <v>1364</v>
      </c>
    </row>
    <row r="173" spans="1:19" ht="14.45" customHeight="1" x14ac:dyDescent="0.2">
      <c r="A173" s="821" t="s">
        <v>3717</v>
      </c>
      <c r="B173" s="822" t="s">
        <v>3718</v>
      </c>
      <c r="C173" s="822" t="s">
        <v>586</v>
      </c>
      <c r="D173" s="822" t="s">
        <v>1378</v>
      </c>
      <c r="E173" s="822" t="s">
        <v>3727</v>
      </c>
      <c r="F173" s="822" t="s">
        <v>3771</v>
      </c>
      <c r="G173" s="822" t="s">
        <v>3772</v>
      </c>
      <c r="H173" s="831">
        <v>1</v>
      </c>
      <c r="I173" s="831">
        <v>982</v>
      </c>
      <c r="J173" s="822"/>
      <c r="K173" s="822">
        <v>982</v>
      </c>
      <c r="L173" s="831">
        <v>1</v>
      </c>
      <c r="M173" s="831">
        <v>989</v>
      </c>
      <c r="N173" s="822"/>
      <c r="O173" s="822">
        <v>989</v>
      </c>
      <c r="P173" s="831">
        <v>1</v>
      </c>
      <c r="Q173" s="831">
        <v>1025</v>
      </c>
      <c r="R173" s="827"/>
      <c r="S173" s="832">
        <v>1025</v>
      </c>
    </row>
    <row r="174" spans="1:19" ht="14.45" customHeight="1" x14ac:dyDescent="0.2">
      <c r="A174" s="821" t="s">
        <v>3717</v>
      </c>
      <c r="B174" s="822" t="s">
        <v>3718</v>
      </c>
      <c r="C174" s="822" t="s">
        <v>586</v>
      </c>
      <c r="D174" s="822" t="s">
        <v>1378</v>
      </c>
      <c r="E174" s="822" t="s">
        <v>3727</v>
      </c>
      <c r="F174" s="822" t="s">
        <v>3773</v>
      </c>
      <c r="G174" s="822" t="s">
        <v>3774</v>
      </c>
      <c r="H174" s="831"/>
      <c r="I174" s="831"/>
      <c r="J174" s="822"/>
      <c r="K174" s="822"/>
      <c r="L174" s="831">
        <v>1</v>
      </c>
      <c r="M174" s="831">
        <v>1004</v>
      </c>
      <c r="N174" s="822"/>
      <c r="O174" s="822">
        <v>1004</v>
      </c>
      <c r="P174" s="831">
        <v>1</v>
      </c>
      <c r="Q174" s="831">
        <v>1040</v>
      </c>
      <c r="R174" s="827"/>
      <c r="S174" s="832">
        <v>1040</v>
      </c>
    </row>
    <row r="175" spans="1:19" ht="14.45" customHeight="1" x14ac:dyDescent="0.2">
      <c r="A175" s="821" t="s">
        <v>3717</v>
      </c>
      <c r="B175" s="822" t="s">
        <v>3718</v>
      </c>
      <c r="C175" s="822" t="s">
        <v>586</v>
      </c>
      <c r="D175" s="822" t="s">
        <v>1378</v>
      </c>
      <c r="E175" s="822" t="s">
        <v>3727</v>
      </c>
      <c r="F175" s="822" t="s">
        <v>3777</v>
      </c>
      <c r="G175" s="822" t="s">
        <v>3778</v>
      </c>
      <c r="H175" s="831">
        <v>3</v>
      </c>
      <c r="I175" s="831">
        <v>495</v>
      </c>
      <c r="J175" s="822"/>
      <c r="K175" s="822">
        <v>165</v>
      </c>
      <c r="L175" s="831">
        <v>1</v>
      </c>
      <c r="M175" s="831">
        <v>166</v>
      </c>
      <c r="N175" s="822"/>
      <c r="O175" s="822">
        <v>166</v>
      </c>
      <c r="P175" s="831"/>
      <c r="Q175" s="831"/>
      <c r="R175" s="827"/>
      <c r="S175" s="832"/>
    </row>
    <row r="176" spans="1:19" ht="14.45" customHeight="1" x14ac:dyDescent="0.2">
      <c r="A176" s="821" t="s">
        <v>3717</v>
      </c>
      <c r="B176" s="822" t="s">
        <v>3718</v>
      </c>
      <c r="C176" s="822" t="s">
        <v>586</v>
      </c>
      <c r="D176" s="822" t="s">
        <v>1378</v>
      </c>
      <c r="E176" s="822" t="s">
        <v>3727</v>
      </c>
      <c r="F176" s="822" t="s">
        <v>3779</v>
      </c>
      <c r="G176" s="822" t="s">
        <v>3780</v>
      </c>
      <c r="H176" s="831">
        <v>306</v>
      </c>
      <c r="I176" s="831">
        <v>10200</v>
      </c>
      <c r="J176" s="822"/>
      <c r="K176" s="822">
        <v>33.333333333333336</v>
      </c>
      <c r="L176" s="831">
        <v>327</v>
      </c>
      <c r="M176" s="831">
        <v>10899.96</v>
      </c>
      <c r="N176" s="822"/>
      <c r="O176" s="822">
        <v>33.333211009174306</v>
      </c>
      <c r="P176" s="831">
        <v>329</v>
      </c>
      <c r="Q176" s="831">
        <v>14987.849999999999</v>
      </c>
      <c r="R176" s="827"/>
      <c r="S176" s="832">
        <v>45.555775075987839</v>
      </c>
    </row>
    <row r="177" spans="1:19" ht="14.45" customHeight="1" x14ac:dyDescent="0.2">
      <c r="A177" s="821" t="s">
        <v>3717</v>
      </c>
      <c r="B177" s="822" t="s">
        <v>3718</v>
      </c>
      <c r="C177" s="822" t="s">
        <v>586</v>
      </c>
      <c r="D177" s="822" t="s">
        <v>1378</v>
      </c>
      <c r="E177" s="822" t="s">
        <v>3727</v>
      </c>
      <c r="F177" s="822" t="s">
        <v>3783</v>
      </c>
      <c r="G177" s="822" t="s">
        <v>3784</v>
      </c>
      <c r="H177" s="831">
        <v>1</v>
      </c>
      <c r="I177" s="831">
        <v>38</v>
      </c>
      <c r="J177" s="822"/>
      <c r="K177" s="822">
        <v>38</v>
      </c>
      <c r="L177" s="831">
        <v>2</v>
      </c>
      <c r="M177" s="831">
        <v>76</v>
      </c>
      <c r="N177" s="822"/>
      <c r="O177" s="822">
        <v>38</v>
      </c>
      <c r="P177" s="831"/>
      <c r="Q177" s="831"/>
      <c r="R177" s="827"/>
      <c r="S177" s="832"/>
    </row>
    <row r="178" spans="1:19" ht="14.45" customHeight="1" x14ac:dyDescent="0.2">
      <c r="A178" s="821" t="s">
        <v>3717</v>
      </c>
      <c r="B178" s="822" t="s">
        <v>3718</v>
      </c>
      <c r="C178" s="822" t="s">
        <v>586</v>
      </c>
      <c r="D178" s="822" t="s">
        <v>1378</v>
      </c>
      <c r="E178" s="822" t="s">
        <v>3727</v>
      </c>
      <c r="F178" s="822" t="s">
        <v>3785</v>
      </c>
      <c r="G178" s="822" t="s">
        <v>3786</v>
      </c>
      <c r="H178" s="831">
        <v>8</v>
      </c>
      <c r="I178" s="831">
        <v>696</v>
      </c>
      <c r="J178" s="822"/>
      <c r="K178" s="822">
        <v>87</v>
      </c>
      <c r="L178" s="831">
        <v>6</v>
      </c>
      <c r="M178" s="831">
        <v>528</v>
      </c>
      <c r="N178" s="822"/>
      <c r="O178" s="822">
        <v>88</v>
      </c>
      <c r="P178" s="831">
        <v>6</v>
      </c>
      <c r="Q178" s="831">
        <v>558</v>
      </c>
      <c r="R178" s="827"/>
      <c r="S178" s="832">
        <v>93</v>
      </c>
    </row>
    <row r="179" spans="1:19" ht="14.45" customHeight="1" x14ac:dyDescent="0.2">
      <c r="A179" s="821" t="s">
        <v>3717</v>
      </c>
      <c r="B179" s="822" t="s">
        <v>3718</v>
      </c>
      <c r="C179" s="822" t="s">
        <v>586</v>
      </c>
      <c r="D179" s="822" t="s">
        <v>1378</v>
      </c>
      <c r="E179" s="822" t="s">
        <v>3727</v>
      </c>
      <c r="F179" s="822" t="s">
        <v>3787</v>
      </c>
      <c r="G179" s="822" t="s">
        <v>3788</v>
      </c>
      <c r="H179" s="831">
        <v>5</v>
      </c>
      <c r="I179" s="831">
        <v>165</v>
      </c>
      <c r="J179" s="822"/>
      <c r="K179" s="822">
        <v>33</v>
      </c>
      <c r="L179" s="831">
        <v>5</v>
      </c>
      <c r="M179" s="831">
        <v>165</v>
      </c>
      <c r="N179" s="822"/>
      <c r="O179" s="822">
        <v>33</v>
      </c>
      <c r="P179" s="831">
        <v>2</v>
      </c>
      <c r="Q179" s="831">
        <v>68</v>
      </c>
      <c r="R179" s="827"/>
      <c r="S179" s="832">
        <v>34</v>
      </c>
    </row>
    <row r="180" spans="1:19" ht="14.45" customHeight="1" x14ac:dyDescent="0.2">
      <c r="A180" s="821" t="s">
        <v>3717</v>
      </c>
      <c r="B180" s="822" t="s">
        <v>3718</v>
      </c>
      <c r="C180" s="822" t="s">
        <v>586</v>
      </c>
      <c r="D180" s="822" t="s">
        <v>1378</v>
      </c>
      <c r="E180" s="822" t="s">
        <v>3727</v>
      </c>
      <c r="F180" s="822" t="s">
        <v>3789</v>
      </c>
      <c r="G180" s="822" t="s">
        <v>3790</v>
      </c>
      <c r="H180" s="831">
        <v>4</v>
      </c>
      <c r="I180" s="831">
        <v>0</v>
      </c>
      <c r="J180" s="822"/>
      <c r="K180" s="822">
        <v>0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3717</v>
      </c>
      <c r="B181" s="822" t="s">
        <v>3718</v>
      </c>
      <c r="C181" s="822" t="s">
        <v>586</v>
      </c>
      <c r="D181" s="822" t="s">
        <v>1378</v>
      </c>
      <c r="E181" s="822" t="s">
        <v>3727</v>
      </c>
      <c r="F181" s="822" t="s">
        <v>3791</v>
      </c>
      <c r="G181" s="822" t="s">
        <v>3792</v>
      </c>
      <c r="H181" s="831"/>
      <c r="I181" s="831"/>
      <c r="J181" s="822"/>
      <c r="K181" s="822"/>
      <c r="L181" s="831">
        <v>1</v>
      </c>
      <c r="M181" s="831">
        <v>501</v>
      </c>
      <c r="N181" s="822"/>
      <c r="O181" s="822">
        <v>501</v>
      </c>
      <c r="P181" s="831"/>
      <c r="Q181" s="831"/>
      <c r="R181" s="827"/>
      <c r="S181" s="832"/>
    </row>
    <row r="182" spans="1:19" ht="14.45" customHeight="1" x14ac:dyDescent="0.2">
      <c r="A182" s="821" t="s">
        <v>3717</v>
      </c>
      <c r="B182" s="822" t="s">
        <v>3718</v>
      </c>
      <c r="C182" s="822" t="s">
        <v>586</v>
      </c>
      <c r="D182" s="822" t="s">
        <v>1378</v>
      </c>
      <c r="E182" s="822" t="s">
        <v>3727</v>
      </c>
      <c r="F182" s="822" t="s">
        <v>3794</v>
      </c>
      <c r="G182" s="822" t="s">
        <v>3795</v>
      </c>
      <c r="H182" s="831">
        <v>4</v>
      </c>
      <c r="I182" s="831">
        <v>632</v>
      </c>
      <c r="J182" s="822"/>
      <c r="K182" s="822">
        <v>158</v>
      </c>
      <c r="L182" s="831">
        <v>3</v>
      </c>
      <c r="M182" s="831">
        <v>477</v>
      </c>
      <c r="N182" s="822"/>
      <c r="O182" s="822">
        <v>159</v>
      </c>
      <c r="P182" s="831">
        <v>2</v>
      </c>
      <c r="Q182" s="831">
        <v>328</v>
      </c>
      <c r="R182" s="827"/>
      <c r="S182" s="832">
        <v>164</v>
      </c>
    </row>
    <row r="183" spans="1:19" ht="14.45" customHeight="1" x14ac:dyDescent="0.2">
      <c r="A183" s="821" t="s">
        <v>3717</v>
      </c>
      <c r="B183" s="822" t="s">
        <v>3718</v>
      </c>
      <c r="C183" s="822" t="s">
        <v>586</v>
      </c>
      <c r="D183" s="822" t="s">
        <v>1378</v>
      </c>
      <c r="E183" s="822" t="s">
        <v>3727</v>
      </c>
      <c r="F183" s="822" t="s">
        <v>3796</v>
      </c>
      <c r="G183" s="822" t="s">
        <v>3797</v>
      </c>
      <c r="H183" s="831">
        <v>11</v>
      </c>
      <c r="I183" s="831">
        <v>2794</v>
      </c>
      <c r="J183" s="822"/>
      <c r="K183" s="822">
        <v>254</v>
      </c>
      <c r="L183" s="831">
        <v>8</v>
      </c>
      <c r="M183" s="831">
        <v>2040</v>
      </c>
      <c r="N183" s="822"/>
      <c r="O183" s="822">
        <v>255</v>
      </c>
      <c r="P183" s="831">
        <v>7</v>
      </c>
      <c r="Q183" s="831">
        <v>1925</v>
      </c>
      <c r="R183" s="827"/>
      <c r="S183" s="832">
        <v>275</v>
      </c>
    </row>
    <row r="184" spans="1:19" ht="14.45" customHeight="1" x14ac:dyDescent="0.2">
      <c r="A184" s="821" t="s">
        <v>3717</v>
      </c>
      <c r="B184" s="822" t="s">
        <v>3718</v>
      </c>
      <c r="C184" s="822" t="s">
        <v>586</v>
      </c>
      <c r="D184" s="822" t="s">
        <v>1378</v>
      </c>
      <c r="E184" s="822" t="s">
        <v>3727</v>
      </c>
      <c r="F184" s="822" t="s">
        <v>3798</v>
      </c>
      <c r="G184" s="822" t="s">
        <v>3799</v>
      </c>
      <c r="H184" s="831"/>
      <c r="I184" s="831"/>
      <c r="J184" s="822"/>
      <c r="K184" s="822"/>
      <c r="L184" s="831">
        <v>2</v>
      </c>
      <c r="M184" s="831">
        <v>246</v>
      </c>
      <c r="N184" s="822"/>
      <c r="O184" s="822">
        <v>123</v>
      </c>
      <c r="P184" s="831"/>
      <c r="Q184" s="831"/>
      <c r="R184" s="827"/>
      <c r="S184" s="832"/>
    </row>
    <row r="185" spans="1:19" ht="14.45" customHeight="1" x14ac:dyDescent="0.2">
      <c r="A185" s="821" t="s">
        <v>3717</v>
      </c>
      <c r="B185" s="822" t="s">
        <v>3718</v>
      </c>
      <c r="C185" s="822" t="s">
        <v>586</v>
      </c>
      <c r="D185" s="822" t="s">
        <v>1378</v>
      </c>
      <c r="E185" s="822" t="s">
        <v>3727</v>
      </c>
      <c r="F185" s="822" t="s">
        <v>3808</v>
      </c>
      <c r="G185" s="822" t="s">
        <v>3809</v>
      </c>
      <c r="H185" s="831"/>
      <c r="I185" s="831"/>
      <c r="J185" s="822"/>
      <c r="K185" s="822"/>
      <c r="L185" s="831">
        <v>1</v>
      </c>
      <c r="M185" s="831">
        <v>62</v>
      </c>
      <c r="N185" s="822"/>
      <c r="O185" s="822">
        <v>62</v>
      </c>
      <c r="P185" s="831">
        <v>1</v>
      </c>
      <c r="Q185" s="831">
        <v>66</v>
      </c>
      <c r="R185" s="827"/>
      <c r="S185" s="832">
        <v>66</v>
      </c>
    </row>
    <row r="186" spans="1:19" ht="14.45" customHeight="1" x14ac:dyDescent="0.2">
      <c r="A186" s="821" t="s">
        <v>3717</v>
      </c>
      <c r="B186" s="822" t="s">
        <v>3718</v>
      </c>
      <c r="C186" s="822" t="s">
        <v>586</v>
      </c>
      <c r="D186" s="822" t="s">
        <v>1378</v>
      </c>
      <c r="E186" s="822" t="s">
        <v>3727</v>
      </c>
      <c r="F186" s="822" t="s">
        <v>3810</v>
      </c>
      <c r="G186" s="822" t="s">
        <v>3811</v>
      </c>
      <c r="H186" s="831">
        <v>1</v>
      </c>
      <c r="I186" s="831">
        <v>376</v>
      </c>
      <c r="J186" s="822"/>
      <c r="K186" s="822">
        <v>376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3717</v>
      </c>
      <c r="B187" s="822" t="s">
        <v>3718</v>
      </c>
      <c r="C187" s="822" t="s">
        <v>586</v>
      </c>
      <c r="D187" s="822" t="s">
        <v>1378</v>
      </c>
      <c r="E187" s="822" t="s">
        <v>3727</v>
      </c>
      <c r="F187" s="822" t="s">
        <v>3816</v>
      </c>
      <c r="G187" s="822" t="s">
        <v>3817</v>
      </c>
      <c r="H187" s="831">
        <v>1</v>
      </c>
      <c r="I187" s="831">
        <v>506</v>
      </c>
      <c r="J187" s="822"/>
      <c r="K187" s="822">
        <v>506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3717</v>
      </c>
      <c r="B188" s="822" t="s">
        <v>3718</v>
      </c>
      <c r="C188" s="822" t="s">
        <v>586</v>
      </c>
      <c r="D188" s="822" t="s">
        <v>1378</v>
      </c>
      <c r="E188" s="822" t="s">
        <v>3727</v>
      </c>
      <c r="F188" s="822" t="s">
        <v>3820</v>
      </c>
      <c r="G188" s="822" t="s">
        <v>3821</v>
      </c>
      <c r="H188" s="831">
        <v>16</v>
      </c>
      <c r="I188" s="831">
        <v>2320</v>
      </c>
      <c r="J188" s="822"/>
      <c r="K188" s="822">
        <v>145</v>
      </c>
      <c r="L188" s="831">
        <v>19</v>
      </c>
      <c r="M188" s="831">
        <v>2774</v>
      </c>
      <c r="N188" s="822"/>
      <c r="O188" s="822">
        <v>146</v>
      </c>
      <c r="P188" s="831">
        <v>19</v>
      </c>
      <c r="Q188" s="831">
        <v>2869</v>
      </c>
      <c r="R188" s="827"/>
      <c r="S188" s="832">
        <v>151</v>
      </c>
    </row>
    <row r="189" spans="1:19" ht="14.45" customHeight="1" x14ac:dyDescent="0.2">
      <c r="A189" s="821" t="s">
        <v>3717</v>
      </c>
      <c r="B189" s="822" t="s">
        <v>3718</v>
      </c>
      <c r="C189" s="822" t="s">
        <v>586</v>
      </c>
      <c r="D189" s="822" t="s">
        <v>1378</v>
      </c>
      <c r="E189" s="822" t="s">
        <v>3727</v>
      </c>
      <c r="F189" s="822" t="s">
        <v>3828</v>
      </c>
      <c r="G189" s="822" t="s">
        <v>3829</v>
      </c>
      <c r="H189" s="831">
        <v>1</v>
      </c>
      <c r="I189" s="831">
        <v>954</v>
      </c>
      <c r="J189" s="822"/>
      <c r="K189" s="822">
        <v>954</v>
      </c>
      <c r="L189" s="831">
        <v>2</v>
      </c>
      <c r="M189" s="831">
        <v>1914</v>
      </c>
      <c r="N189" s="822"/>
      <c r="O189" s="822">
        <v>957</v>
      </c>
      <c r="P189" s="831"/>
      <c r="Q189" s="831"/>
      <c r="R189" s="827"/>
      <c r="S189" s="832"/>
    </row>
    <row r="190" spans="1:19" ht="14.45" customHeight="1" x14ac:dyDescent="0.2">
      <c r="A190" s="821" t="s">
        <v>3717</v>
      </c>
      <c r="B190" s="822" t="s">
        <v>3718</v>
      </c>
      <c r="C190" s="822" t="s">
        <v>586</v>
      </c>
      <c r="D190" s="822" t="s">
        <v>1378</v>
      </c>
      <c r="E190" s="822" t="s">
        <v>3727</v>
      </c>
      <c r="F190" s="822" t="s">
        <v>3830</v>
      </c>
      <c r="G190" s="822" t="s">
        <v>3831</v>
      </c>
      <c r="H190" s="831">
        <v>5</v>
      </c>
      <c r="I190" s="831">
        <v>825</v>
      </c>
      <c r="J190" s="822"/>
      <c r="K190" s="822">
        <v>165</v>
      </c>
      <c r="L190" s="831">
        <v>7</v>
      </c>
      <c r="M190" s="831">
        <v>1162</v>
      </c>
      <c r="N190" s="822"/>
      <c r="O190" s="822">
        <v>166</v>
      </c>
      <c r="P190" s="831">
        <v>3</v>
      </c>
      <c r="Q190" s="831">
        <v>513</v>
      </c>
      <c r="R190" s="827"/>
      <c r="S190" s="832">
        <v>171</v>
      </c>
    </row>
    <row r="191" spans="1:19" ht="14.45" customHeight="1" x14ac:dyDescent="0.2">
      <c r="A191" s="821" t="s">
        <v>3717</v>
      </c>
      <c r="B191" s="822" t="s">
        <v>3718</v>
      </c>
      <c r="C191" s="822" t="s">
        <v>586</v>
      </c>
      <c r="D191" s="822" t="s">
        <v>1378</v>
      </c>
      <c r="E191" s="822" t="s">
        <v>3727</v>
      </c>
      <c r="F191" s="822" t="s">
        <v>3832</v>
      </c>
      <c r="G191" s="822" t="s">
        <v>3833</v>
      </c>
      <c r="H191" s="831">
        <v>1</v>
      </c>
      <c r="I191" s="831">
        <v>1087</v>
      </c>
      <c r="J191" s="822"/>
      <c r="K191" s="822">
        <v>1087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3717</v>
      </c>
      <c r="B192" s="822" t="s">
        <v>3718</v>
      </c>
      <c r="C192" s="822" t="s">
        <v>586</v>
      </c>
      <c r="D192" s="822" t="s">
        <v>1378</v>
      </c>
      <c r="E192" s="822" t="s">
        <v>3727</v>
      </c>
      <c r="F192" s="822" t="s">
        <v>3834</v>
      </c>
      <c r="G192" s="822" t="s">
        <v>3835</v>
      </c>
      <c r="H192" s="831">
        <v>1</v>
      </c>
      <c r="I192" s="831">
        <v>87</v>
      </c>
      <c r="J192" s="822"/>
      <c r="K192" s="822">
        <v>87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3717</v>
      </c>
      <c r="B193" s="822" t="s">
        <v>3718</v>
      </c>
      <c r="C193" s="822" t="s">
        <v>586</v>
      </c>
      <c r="D193" s="822" t="s">
        <v>1379</v>
      </c>
      <c r="E193" s="822" t="s">
        <v>3719</v>
      </c>
      <c r="F193" s="822" t="s">
        <v>3720</v>
      </c>
      <c r="G193" s="822" t="s">
        <v>809</v>
      </c>
      <c r="H193" s="831">
        <v>0.2</v>
      </c>
      <c r="I193" s="831">
        <v>13.94</v>
      </c>
      <c r="J193" s="822"/>
      <c r="K193" s="822">
        <v>69.699999999999989</v>
      </c>
      <c r="L193" s="831">
        <v>1.2</v>
      </c>
      <c r="M193" s="831">
        <v>83.64</v>
      </c>
      <c r="N193" s="822"/>
      <c r="O193" s="822">
        <v>69.7</v>
      </c>
      <c r="P193" s="831"/>
      <c r="Q193" s="831"/>
      <c r="R193" s="827"/>
      <c r="S193" s="832"/>
    </row>
    <row r="194" spans="1:19" ht="14.45" customHeight="1" x14ac:dyDescent="0.2">
      <c r="A194" s="821" t="s">
        <v>3717</v>
      </c>
      <c r="B194" s="822" t="s">
        <v>3718</v>
      </c>
      <c r="C194" s="822" t="s">
        <v>586</v>
      </c>
      <c r="D194" s="822" t="s">
        <v>1379</v>
      </c>
      <c r="E194" s="822" t="s">
        <v>3727</v>
      </c>
      <c r="F194" s="822" t="s">
        <v>3728</v>
      </c>
      <c r="G194" s="822" t="s">
        <v>3729</v>
      </c>
      <c r="H194" s="831">
        <v>1</v>
      </c>
      <c r="I194" s="831">
        <v>84</v>
      </c>
      <c r="J194" s="822"/>
      <c r="K194" s="822">
        <v>84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3717</v>
      </c>
      <c r="B195" s="822" t="s">
        <v>3718</v>
      </c>
      <c r="C195" s="822" t="s">
        <v>586</v>
      </c>
      <c r="D195" s="822" t="s">
        <v>1379</v>
      </c>
      <c r="E195" s="822" t="s">
        <v>3727</v>
      </c>
      <c r="F195" s="822" t="s">
        <v>3751</v>
      </c>
      <c r="G195" s="822" t="s">
        <v>3752</v>
      </c>
      <c r="H195" s="831">
        <v>315</v>
      </c>
      <c r="I195" s="831">
        <v>39690</v>
      </c>
      <c r="J195" s="822"/>
      <c r="K195" s="822">
        <v>126</v>
      </c>
      <c r="L195" s="831">
        <v>192</v>
      </c>
      <c r="M195" s="831">
        <v>24384</v>
      </c>
      <c r="N195" s="822"/>
      <c r="O195" s="822">
        <v>127</v>
      </c>
      <c r="P195" s="831">
        <v>311</v>
      </c>
      <c r="Q195" s="831">
        <v>42607</v>
      </c>
      <c r="R195" s="827"/>
      <c r="S195" s="832">
        <v>137</v>
      </c>
    </row>
    <row r="196" spans="1:19" ht="14.45" customHeight="1" x14ac:dyDescent="0.2">
      <c r="A196" s="821" t="s">
        <v>3717</v>
      </c>
      <c r="B196" s="822" t="s">
        <v>3718</v>
      </c>
      <c r="C196" s="822" t="s">
        <v>586</v>
      </c>
      <c r="D196" s="822" t="s">
        <v>1379</v>
      </c>
      <c r="E196" s="822" t="s">
        <v>3727</v>
      </c>
      <c r="F196" s="822" t="s">
        <v>3757</v>
      </c>
      <c r="G196" s="822" t="s">
        <v>3758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525</v>
      </c>
      <c r="R196" s="827"/>
      <c r="S196" s="832">
        <v>525</v>
      </c>
    </row>
    <row r="197" spans="1:19" ht="14.45" customHeight="1" x14ac:dyDescent="0.2">
      <c r="A197" s="821" t="s">
        <v>3717</v>
      </c>
      <c r="B197" s="822" t="s">
        <v>3718</v>
      </c>
      <c r="C197" s="822" t="s">
        <v>586</v>
      </c>
      <c r="D197" s="822" t="s">
        <v>1379</v>
      </c>
      <c r="E197" s="822" t="s">
        <v>3727</v>
      </c>
      <c r="F197" s="822" t="s">
        <v>3765</v>
      </c>
      <c r="G197" s="822" t="s">
        <v>3766</v>
      </c>
      <c r="H197" s="831">
        <v>1</v>
      </c>
      <c r="I197" s="831">
        <v>1687</v>
      </c>
      <c r="J197" s="822"/>
      <c r="K197" s="822">
        <v>1687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3717</v>
      </c>
      <c r="B198" s="822" t="s">
        <v>3718</v>
      </c>
      <c r="C198" s="822" t="s">
        <v>586</v>
      </c>
      <c r="D198" s="822" t="s">
        <v>1379</v>
      </c>
      <c r="E198" s="822" t="s">
        <v>3727</v>
      </c>
      <c r="F198" s="822" t="s">
        <v>3769</v>
      </c>
      <c r="G198" s="822" t="s">
        <v>3770</v>
      </c>
      <c r="H198" s="831"/>
      <c r="I198" s="831"/>
      <c r="J198" s="822"/>
      <c r="K198" s="822"/>
      <c r="L198" s="831">
        <v>4</v>
      </c>
      <c r="M198" s="831">
        <v>5312</v>
      </c>
      <c r="N198" s="822"/>
      <c r="O198" s="822">
        <v>1328</v>
      </c>
      <c r="P198" s="831"/>
      <c r="Q198" s="831"/>
      <c r="R198" s="827"/>
      <c r="S198" s="832"/>
    </row>
    <row r="199" spans="1:19" ht="14.45" customHeight="1" x14ac:dyDescent="0.2">
      <c r="A199" s="821" t="s">
        <v>3717</v>
      </c>
      <c r="B199" s="822" t="s">
        <v>3718</v>
      </c>
      <c r="C199" s="822" t="s">
        <v>586</v>
      </c>
      <c r="D199" s="822" t="s">
        <v>1379</v>
      </c>
      <c r="E199" s="822" t="s">
        <v>3727</v>
      </c>
      <c r="F199" s="822" t="s">
        <v>3779</v>
      </c>
      <c r="G199" s="822" t="s">
        <v>3780</v>
      </c>
      <c r="H199" s="831">
        <v>267</v>
      </c>
      <c r="I199" s="831">
        <v>8899.98</v>
      </c>
      <c r="J199" s="822"/>
      <c r="K199" s="822">
        <v>33.333258426966289</v>
      </c>
      <c r="L199" s="831">
        <v>170</v>
      </c>
      <c r="M199" s="831">
        <v>5666.6399999999994</v>
      </c>
      <c r="N199" s="822"/>
      <c r="O199" s="822">
        <v>33.333176470588235</v>
      </c>
      <c r="P199" s="831">
        <v>271</v>
      </c>
      <c r="Q199" s="831">
        <v>12345.589999999998</v>
      </c>
      <c r="R199" s="827"/>
      <c r="S199" s="832">
        <v>45.555682656826562</v>
      </c>
    </row>
    <row r="200" spans="1:19" ht="14.45" customHeight="1" x14ac:dyDescent="0.2">
      <c r="A200" s="821" t="s">
        <v>3717</v>
      </c>
      <c r="B200" s="822" t="s">
        <v>3718</v>
      </c>
      <c r="C200" s="822" t="s">
        <v>586</v>
      </c>
      <c r="D200" s="822" t="s">
        <v>1379</v>
      </c>
      <c r="E200" s="822" t="s">
        <v>3727</v>
      </c>
      <c r="F200" s="822" t="s">
        <v>3785</v>
      </c>
      <c r="G200" s="822" t="s">
        <v>3786</v>
      </c>
      <c r="H200" s="831">
        <v>2</v>
      </c>
      <c r="I200" s="831">
        <v>174</v>
      </c>
      <c r="J200" s="822"/>
      <c r="K200" s="822">
        <v>87</v>
      </c>
      <c r="L200" s="831">
        <v>4</v>
      </c>
      <c r="M200" s="831">
        <v>352</v>
      </c>
      <c r="N200" s="822"/>
      <c r="O200" s="822">
        <v>88</v>
      </c>
      <c r="P200" s="831"/>
      <c r="Q200" s="831"/>
      <c r="R200" s="827"/>
      <c r="S200" s="832"/>
    </row>
    <row r="201" spans="1:19" ht="14.45" customHeight="1" x14ac:dyDescent="0.2">
      <c r="A201" s="821" t="s">
        <v>3717</v>
      </c>
      <c r="B201" s="822" t="s">
        <v>3718</v>
      </c>
      <c r="C201" s="822" t="s">
        <v>586</v>
      </c>
      <c r="D201" s="822" t="s">
        <v>1379</v>
      </c>
      <c r="E201" s="822" t="s">
        <v>3727</v>
      </c>
      <c r="F201" s="822" t="s">
        <v>3787</v>
      </c>
      <c r="G201" s="822" t="s">
        <v>3788</v>
      </c>
      <c r="H201" s="831">
        <v>1</v>
      </c>
      <c r="I201" s="831">
        <v>33</v>
      </c>
      <c r="J201" s="822"/>
      <c r="K201" s="822">
        <v>33</v>
      </c>
      <c r="L201" s="831">
        <v>4</v>
      </c>
      <c r="M201" s="831">
        <v>132</v>
      </c>
      <c r="N201" s="822"/>
      <c r="O201" s="822">
        <v>33</v>
      </c>
      <c r="P201" s="831"/>
      <c r="Q201" s="831"/>
      <c r="R201" s="827"/>
      <c r="S201" s="832"/>
    </row>
    <row r="202" spans="1:19" ht="14.45" customHeight="1" x14ac:dyDescent="0.2">
      <c r="A202" s="821" t="s">
        <v>3717</v>
      </c>
      <c r="B202" s="822" t="s">
        <v>3718</v>
      </c>
      <c r="C202" s="822" t="s">
        <v>586</v>
      </c>
      <c r="D202" s="822" t="s">
        <v>1379</v>
      </c>
      <c r="E202" s="822" t="s">
        <v>3727</v>
      </c>
      <c r="F202" s="822" t="s">
        <v>3796</v>
      </c>
      <c r="G202" s="822" t="s">
        <v>3797</v>
      </c>
      <c r="H202" s="831">
        <v>1</v>
      </c>
      <c r="I202" s="831">
        <v>254</v>
      </c>
      <c r="J202" s="822"/>
      <c r="K202" s="822">
        <v>254</v>
      </c>
      <c r="L202" s="831">
        <v>4</v>
      </c>
      <c r="M202" s="831">
        <v>1020</v>
      </c>
      <c r="N202" s="822"/>
      <c r="O202" s="822">
        <v>255</v>
      </c>
      <c r="P202" s="831"/>
      <c r="Q202" s="831"/>
      <c r="R202" s="827"/>
      <c r="S202" s="832"/>
    </row>
    <row r="203" spans="1:19" ht="14.45" customHeight="1" x14ac:dyDescent="0.2">
      <c r="A203" s="821" t="s">
        <v>3717</v>
      </c>
      <c r="B203" s="822" t="s">
        <v>3718</v>
      </c>
      <c r="C203" s="822" t="s">
        <v>586</v>
      </c>
      <c r="D203" s="822" t="s">
        <v>1379</v>
      </c>
      <c r="E203" s="822" t="s">
        <v>3727</v>
      </c>
      <c r="F203" s="822" t="s">
        <v>3806</v>
      </c>
      <c r="G203" s="822" t="s">
        <v>3807</v>
      </c>
      <c r="H203" s="831">
        <v>1</v>
      </c>
      <c r="I203" s="831">
        <v>125</v>
      </c>
      <c r="J203" s="822"/>
      <c r="K203" s="822">
        <v>125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3717</v>
      </c>
      <c r="B204" s="822" t="s">
        <v>3718</v>
      </c>
      <c r="C204" s="822" t="s">
        <v>586</v>
      </c>
      <c r="D204" s="822" t="s">
        <v>1380</v>
      </c>
      <c r="E204" s="822" t="s">
        <v>3719</v>
      </c>
      <c r="F204" s="822" t="s">
        <v>3720</v>
      </c>
      <c r="G204" s="822" t="s">
        <v>809</v>
      </c>
      <c r="H204" s="831">
        <v>3.4000000000000004</v>
      </c>
      <c r="I204" s="831">
        <v>167.41</v>
      </c>
      <c r="J204" s="822"/>
      <c r="K204" s="822">
        <v>49.238235294117644</v>
      </c>
      <c r="L204" s="831">
        <v>1.9000000000000001</v>
      </c>
      <c r="M204" s="831">
        <v>132.43</v>
      </c>
      <c r="N204" s="822"/>
      <c r="O204" s="822">
        <v>69.7</v>
      </c>
      <c r="P204" s="831"/>
      <c r="Q204" s="831"/>
      <c r="R204" s="827"/>
      <c r="S204" s="832"/>
    </row>
    <row r="205" spans="1:19" ht="14.45" customHeight="1" x14ac:dyDescent="0.2">
      <c r="A205" s="821" t="s">
        <v>3717</v>
      </c>
      <c r="B205" s="822" t="s">
        <v>3718</v>
      </c>
      <c r="C205" s="822" t="s">
        <v>586</v>
      </c>
      <c r="D205" s="822" t="s">
        <v>1380</v>
      </c>
      <c r="E205" s="822" t="s">
        <v>3719</v>
      </c>
      <c r="F205" s="822" t="s">
        <v>3722</v>
      </c>
      <c r="G205" s="822" t="s">
        <v>862</v>
      </c>
      <c r="H205" s="831">
        <v>1</v>
      </c>
      <c r="I205" s="831">
        <v>13.37</v>
      </c>
      <c r="J205" s="822"/>
      <c r="K205" s="822">
        <v>13.37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3717</v>
      </c>
      <c r="B206" s="822" t="s">
        <v>3718</v>
      </c>
      <c r="C206" s="822" t="s">
        <v>586</v>
      </c>
      <c r="D206" s="822" t="s">
        <v>1380</v>
      </c>
      <c r="E206" s="822" t="s">
        <v>3719</v>
      </c>
      <c r="F206" s="822" t="s">
        <v>3723</v>
      </c>
      <c r="G206" s="822" t="s">
        <v>985</v>
      </c>
      <c r="H206" s="831">
        <v>2</v>
      </c>
      <c r="I206" s="831">
        <v>136.4</v>
      </c>
      <c r="J206" s="822"/>
      <c r="K206" s="822">
        <v>68.2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3717</v>
      </c>
      <c r="B207" s="822" t="s">
        <v>3718</v>
      </c>
      <c r="C207" s="822" t="s">
        <v>586</v>
      </c>
      <c r="D207" s="822" t="s">
        <v>1380</v>
      </c>
      <c r="E207" s="822" t="s">
        <v>3719</v>
      </c>
      <c r="F207" s="822" t="s">
        <v>3725</v>
      </c>
      <c r="G207" s="822" t="s">
        <v>985</v>
      </c>
      <c r="H207" s="831">
        <v>3</v>
      </c>
      <c r="I207" s="831">
        <v>50.400000000000006</v>
      </c>
      <c r="J207" s="822"/>
      <c r="K207" s="822">
        <v>16.8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3717</v>
      </c>
      <c r="B208" s="822" t="s">
        <v>3718</v>
      </c>
      <c r="C208" s="822" t="s">
        <v>586</v>
      </c>
      <c r="D208" s="822" t="s">
        <v>1380</v>
      </c>
      <c r="E208" s="822" t="s">
        <v>3727</v>
      </c>
      <c r="F208" s="822" t="s">
        <v>3728</v>
      </c>
      <c r="G208" s="822" t="s">
        <v>3729</v>
      </c>
      <c r="H208" s="831">
        <v>42</v>
      </c>
      <c r="I208" s="831">
        <v>3528</v>
      </c>
      <c r="J208" s="822"/>
      <c r="K208" s="822">
        <v>84</v>
      </c>
      <c r="L208" s="831">
        <v>40</v>
      </c>
      <c r="M208" s="831">
        <v>3400</v>
      </c>
      <c r="N208" s="822"/>
      <c r="O208" s="822">
        <v>85</v>
      </c>
      <c r="P208" s="831"/>
      <c r="Q208" s="831"/>
      <c r="R208" s="827"/>
      <c r="S208" s="832"/>
    </row>
    <row r="209" spans="1:19" ht="14.45" customHeight="1" x14ac:dyDescent="0.2">
      <c r="A209" s="821" t="s">
        <v>3717</v>
      </c>
      <c r="B209" s="822" t="s">
        <v>3718</v>
      </c>
      <c r="C209" s="822" t="s">
        <v>586</v>
      </c>
      <c r="D209" s="822" t="s">
        <v>1380</v>
      </c>
      <c r="E209" s="822" t="s">
        <v>3727</v>
      </c>
      <c r="F209" s="822" t="s">
        <v>3730</v>
      </c>
      <c r="G209" s="822" t="s">
        <v>3731</v>
      </c>
      <c r="H209" s="831">
        <v>16</v>
      </c>
      <c r="I209" s="831">
        <v>1712</v>
      </c>
      <c r="J209" s="822"/>
      <c r="K209" s="822">
        <v>107</v>
      </c>
      <c r="L209" s="831">
        <v>8</v>
      </c>
      <c r="M209" s="831">
        <v>864</v>
      </c>
      <c r="N209" s="822"/>
      <c r="O209" s="822">
        <v>108</v>
      </c>
      <c r="P209" s="831"/>
      <c r="Q209" s="831"/>
      <c r="R209" s="827"/>
      <c r="S209" s="832"/>
    </row>
    <row r="210" spans="1:19" ht="14.45" customHeight="1" x14ac:dyDescent="0.2">
      <c r="A210" s="821" t="s">
        <v>3717</v>
      </c>
      <c r="B210" s="822" t="s">
        <v>3718</v>
      </c>
      <c r="C210" s="822" t="s">
        <v>586</v>
      </c>
      <c r="D210" s="822" t="s">
        <v>1380</v>
      </c>
      <c r="E210" s="822" t="s">
        <v>3727</v>
      </c>
      <c r="F210" s="822" t="s">
        <v>3732</v>
      </c>
      <c r="G210" s="822" t="s">
        <v>3733</v>
      </c>
      <c r="H210" s="831"/>
      <c r="I210" s="831"/>
      <c r="J210" s="822"/>
      <c r="K210" s="822"/>
      <c r="L210" s="831">
        <v>1</v>
      </c>
      <c r="M210" s="831">
        <v>38</v>
      </c>
      <c r="N210" s="822"/>
      <c r="O210" s="822">
        <v>38</v>
      </c>
      <c r="P210" s="831"/>
      <c r="Q210" s="831"/>
      <c r="R210" s="827"/>
      <c r="S210" s="832"/>
    </row>
    <row r="211" spans="1:19" ht="14.45" customHeight="1" x14ac:dyDescent="0.2">
      <c r="A211" s="821" t="s">
        <v>3717</v>
      </c>
      <c r="B211" s="822" t="s">
        <v>3718</v>
      </c>
      <c r="C211" s="822" t="s">
        <v>586</v>
      </c>
      <c r="D211" s="822" t="s">
        <v>1380</v>
      </c>
      <c r="E211" s="822" t="s">
        <v>3727</v>
      </c>
      <c r="F211" s="822" t="s">
        <v>3738</v>
      </c>
      <c r="G211" s="822" t="s">
        <v>3731</v>
      </c>
      <c r="H211" s="831">
        <v>1</v>
      </c>
      <c r="I211" s="831">
        <v>187</v>
      </c>
      <c r="J211" s="822"/>
      <c r="K211" s="822">
        <v>187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3717</v>
      </c>
      <c r="B212" s="822" t="s">
        <v>3718</v>
      </c>
      <c r="C212" s="822" t="s">
        <v>586</v>
      </c>
      <c r="D212" s="822" t="s">
        <v>1380</v>
      </c>
      <c r="E212" s="822" t="s">
        <v>3727</v>
      </c>
      <c r="F212" s="822" t="s">
        <v>3739</v>
      </c>
      <c r="G212" s="822" t="s">
        <v>3740</v>
      </c>
      <c r="H212" s="831">
        <v>4</v>
      </c>
      <c r="I212" s="831">
        <v>968</v>
      </c>
      <c r="J212" s="822"/>
      <c r="K212" s="822">
        <v>242</v>
      </c>
      <c r="L212" s="831">
        <v>4</v>
      </c>
      <c r="M212" s="831">
        <v>972</v>
      </c>
      <c r="N212" s="822"/>
      <c r="O212" s="822">
        <v>243</v>
      </c>
      <c r="P212" s="831"/>
      <c r="Q212" s="831"/>
      <c r="R212" s="827"/>
      <c r="S212" s="832"/>
    </row>
    <row r="213" spans="1:19" ht="14.45" customHeight="1" x14ac:dyDescent="0.2">
      <c r="A213" s="821" t="s">
        <v>3717</v>
      </c>
      <c r="B213" s="822" t="s">
        <v>3718</v>
      </c>
      <c r="C213" s="822" t="s">
        <v>586</v>
      </c>
      <c r="D213" s="822" t="s">
        <v>1380</v>
      </c>
      <c r="E213" s="822" t="s">
        <v>3727</v>
      </c>
      <c r="F213" s="822" t="s">
        <v>3741</v>
      </c>
      <c r="G213" s="822" t="s">
        <v>3742</v>
      </c>
      <c r="H213" s="831">
        <v>6</v>
      </c>
      <c r="I213" s="831">
        <v>2304</v>
      </c>
      <c r="J213" s="822"/>
      <c r="K213" s="822">
        <v>384</v>
      </c>
      <c r="L213" s="831">
        <v>2</v>
      </c>
      <c r="M213" s="831">
        <v>770</v>
      </c>
      <c r="N213" s="822"/>
      <c r="O213" s="822">
        <v>385</v>
      </c>
      <c r="P213" s="831"/>
      <c r="Q213" s="831"/>
      <c r="R213" s="827"/>
      <c r="S213" s="832"/>
    </row>
    <row r="214" spans="1:19" ht="14.45" customHeight="1" x14ac:dyDescent="0.2">
      <c r="A214" s="821" t="s">
        <v>3717</v>
      </c>
      <c r="B214" s="822" t="s">
        <v>3718</v>
      </c>
      <c r="C214" s="822" t="s">
        <v>586</v>
      </c>
      <c r="D214" s="822" t="s">
        <v>1380</v>
      </c>
      <c r="E214" s="822" t="s">
        <v>3727</v>
      </c>
      <c r="F214" s="822" t="s">
        <v>3745</v>
      </c>
      <c r="G214" s="822" t="s">
        <v>3746</v>
      </c>
      <c r="H214" s="831">
        <v>23</v>
      </c>
      <c r="I214" s="831">
        <v>2093</v>
      </c>
      <c r="J214" s="822"/>
      <c r="K214" s="822">
        <v>91</v>
      </c>
      <c r="L214" s="831">
        <v>16</v>
      </c>
      <c r="M214" s="831">
        <v>1472</v>
      </c>
      <c r="N214" s="822"/>
      <c r="O214" s="822">
        <v>92</v>
      </c>
      <c r="P214" s="831"/>
      <c r="Q214" s="831"/>
      <c r="R214" s="827"/>
      <c r="S214" s="832"/>
    </row>
    <row r="215" spans="1:19" ht="14.45" customHeight="1" x14ac:dyDescent="0.2">
      <c r="A215" s="821" t="s">
        <v>3717</v>
      </c>
      <c r="B215" s="822" t="s">
        <v>3718</v>
      </c>
      <c r="C215" s="822" t="s">
        <v>586</v>
      </c>
      <c r="D215" s="822" t="s">
        <v>1380</v>
      </c>
      <c r="E215" s="822" t="s">
        <v>3727</v>
      </c>
      <c r="F215" s="822" t="s">
        <v>3749</v>
      </c>
      <c r="G215" s="822" t="s">
        <v>3750</v>
      </c>
      <c r="H215" s="831">
        <v>13</v>
      </c>
      <c r="I215" s="831">
        <v>1053</v>
      </c>
      <c r="J215" s="822"/>
      <c r="K215" s="822">
        <v>81</v>
      </c>
      <c r="L215" s="831">
        <v>10</v>
      </c>
      <c r="M215" s="831">
        <v>820</v>
      </c>
      <c r="N215" s="822"/>
      <c r="O215" s="822">
        <v>82</v>
      </c>
      <c r="P215" s="831"/>
      <c r="Q215" s="831"/>
      <c r="R215" s="827"/>
      <c r="S215" s="832"/>
    </row>
    <row r="216" spans="1:19" ht="14.45" customHeight="1" x14ac:dyDescent="0.2">
      <c r="A216" s="821" t="s">
        <v>3717</v>
      </c>
      <c r="B216" s="822" t="s">
        <v>3718</v>
      </c>
      <c r="C216" s="822" t="s">
        <v>586</v>
      </c>
      <c r="D216" s="822" t="s">
        <v>1380</v>
      </c>
      <c r="E216" s="822" t="s">
        <v>3727</v>
      </c>
      <c r="F216" s="822" t="s">
        <v>3751</v>
      </c>
      <c r="G216" s="822" t="s">
        <v>3752</v>
      </c>
      <c r="H216" s="831">
        <v>363</v>
      </c>
      <c r="I216" s="831">
        <v>45738</v>
      </c>
      <c r="J216" s="822"/>
      <c r="K216" s="822">
        <v>126</v>
      </c>
      <c r="L216" s="831">
        <v>252</v>
      </c>
      <c r="M216" s="831">
        <v>32004</v>
      </c>
      <c r="N216" s="822"/>
      <c r="O216" s="822">
        <v>127</v>
      </c>
      <c r="P216" s="831"/>
      <c r="Q216" s="831"/>
      <c r="R216" s="827"/>
      <c r="S216" s="832"/>
    </row>
    <row r="217" spans="1:19" ht="14.45" customHeight="1" x14ac:dyDescent="0.2">
      <c r="A217" s="821" t="s">
        <v>3717</v>
      </c>
      <c r="B217" s="822" t="s">
        <v>3718</v>
      </c>
      <c r="C217" s="822" t="s">
        <v>586</v>
      </c>
      <c r="D217" s="822" t="s">
        <v>1380</v>
      </c>
      <c r="E217" s="822" t="s">
        <v>3727</v>
      </c>
      <c r="F217" s="822" t="s">
        <v>3765</v>
      </c>
      <c r="G217" s="822" t="s">
        <v>3766</v>
      </c>
      <c r="H217" s="831">
        <v>6</v>
      </c>
      <c r="I217" s="831">
        <v>10122</v>
      </c>
      <c r="J217" s="822"/>
      <c r="K217" s="822">
        <v>1687</v>
      </c>
      <c r="L217" s="831">
        <v>3</v>
      </c>
      <c r="M217" s="831">
        <v>5079</v>
      </c>
      <c r="N217" s="822"/>
      <c r="O217" s="822">
        <v>1693</v>
      </c>
      <c r="P217" s="831"/>
      <c r="Q217" s="831"/>
      <c r="R217" s="827"/>
      <c r="S217" s="832"/>
    </row>
    <row r="218" spans="1:19" ht="14.45" customHeight="1" x14ac:dyDescent="0.2">
      <c r="A218" s="821" t="s">
        <v>3717</v>
      </c>
      <c r="B218" s="822" t="s">
        <v>3718</v>
      </c>
      <c r="C218" s="822" t="s">
        <v>586</v>
      </c>
      <c r="D218" s="822" t="s">
        <v>1380</v>
      </c>
      <c r="E218" s="822" t="s">
        <v>3727</v>
      </c>
      <c r="F218" s="822" t="s">
        <v>3769</v>
      </c>
      <c r="G218" s="822" t="s">
        <v>3770</v>
      </c>
      <c r="H218" s="831">
        <v>3</v>
      </c>
      <c r="I218" s="831">
        <v>3963</v>
      </c>
      <c r="J218" s="822"/>
      <c r="K218" s="822">
        <v>1321</v>
      </c>
      <c r="L218" s="831">
        <v>6</v>
      </c>
      <c r="M218" s="831">
        <v>7968</v>
      </c>
      <c r="N218" s="822"/>
      <c r="O218" s="822">
        <v>1328</v>
      </c>
      <c r="P218" s="831"/>
      <c r="Q218" s="831"/>
      <c r="R218" s="827"/>
      <c r="S218" s="832"/>
    </row>
    <row r="219" spans="1:19" ht="14.45" customHeight="1" x14ac:dyDescent="0.2">
      <c r="A219" s="821" t="s">
        <v>3717</v>
      </c>
      <c r="B219" s="822" t="s">
        <v>3718</v>
      </c>
      <c r="C219" s="822" t="s">
        <v>586</v>
      </c>
      <c r="D219" s="822" t="s">
        <v>1380</v>
      </c>
      <c r="E219" s="822" t="s">
        <v>3727</v>
      </c>
      <c r="F219" s="822" t="s">
        <v>3771</v>
      </c>
      <c r="G219" s="822" t="s">
        <v>3772</v>
      </c>
      <c r="H219" s="831">
        <v>4</v>
      </c>
      <c r="I219" s="831">
        <v>3928</v>
      </c>
      <c r="J219" s="822"/>
      <c r="K219" s="822">
        <v>982</v>
      </c>
      <c r="L219" s="831">
        <v>3</v>
      </c>
      <c r="M219" s="831">
        <v>2967</v>
      </c>
      <c r="N219" s="822"/>
      <c r="O219" s="822">
        <v>989</v>
      </c>
      <c r="P219" s="831"/>
      <c r="Q219" s="831"/>
      <c r="R219" s="827"/>
      <c r="S219" s="832"/>
    </row>
    <row r="220" spans="1:19" ht="14.45" customHeight="1" x14ac:dyDescent="0.2">
      <c r="A220" s="821" t="s">
        <v>3717</v>
      </c>
      <c r="B220" s="822" t="s">
        <v>3718</v>
      </c>
      <c r="C220" s="822" t="s">
        <v>586</v>
      </c>
      <c r="D220" s="822" t="s">
        <v>1380</v>
      </c>
      <c r="E220" s="822" t="s">
        <v>3727</v>
      </c>
      <c r="F220" s="822" t="s">
        <v>3773</v>
      </c>
      <c r="G220" s="822" t="s">
        <v>3774</v>
      </c>
      <c r="H220" s="831">
        <v>1</v>
      </c>
      <c r="I220" s="831">
        <v>997</v>
      </c>
      <c r="J220" s="822"/>
      <c r="K220" s="822">
        <v>997</v>
      </c>
      <c r="L220" s="831">
        <v>1</v>
      </c>
      <c r="M220" s="831">
        <v>1004</v>
      </c>
      <c r="N220" s="822"/>
      <c r="O220" s="822">
        <v>1004</v>
      </c>
      <c r="P220" s="831"/>
      <c r="Q220" s="831"/>
      <c r="R220" s="827"/>
      <c r="S220" s="832"/>
    </row>
    <row r="221" spans="1:19" ht="14.45" customHeight="1" x14ac:dyDescent="0.2">
      <c r="A221" s="821" t="s">
        <v>3717</v>
      </c>
      <c r="B221" s="822" t="s">
        <v>3718</v>
      </c>
      <c r="C221" s="822" t="s">
        <v>586</v>
      </c>
      <c r="D221" s="822" t="s">
        <v>1380</v>
      </c>
      <c r="E221" s="822" t="s">
        <v>3727</v>
      </c>
      <c r="F221" s="822" t="s">
        <v>3777</v>
      </c>
      <c r="G221" s="822" t="s">
        <v>3778</v>
      </c>
      <c r="H221" s="831">
        <v>11</v>
      </c>
      <c r="I221" s="831">
        <v>1815</v>
      </c>
      <c r="J221" s="822"/>
      <c r="K221" s="822">
        <v>165</v>
      </c>
      <c r="L221" s="831">
        <v>1</v>
      </c>
      <c r="M221" s="831">
        <v>166</v>
      </c>
      <c r="N221" s="822"/>
      <c r="O221" s="822">
        <v>166</v>
      </c>
      <c r="P221" s="831"/>
      <c r="Q221" s="831"/>
      <c r="R221" s="827"/>
      <c r="S221" s="832"/>
    </row>
    <row r="222" spans="1:19" ht="14.45" customHeight="1" x14ac:dyDescent="0.2">
      <c r="A222" s="821" t="s">
        <v>3717</v>
      </c>
      <c r="B222" s="822" t="s">
        <v>3718</v>
      </c>
      <c r="C222" s="822" t="s">
        <v>586</v>
      </c>
      <c r="D222" s="822" t="s">
        <v>1380</v>
      </c>
      <c r="E222" s="822" t="s">
        <v>3727</v>
      </c>
      <c r="F222" s="822" t="s">
        <v>3779</v>
      </c>
      <c r="G222" s="822" t="s">
        <v>3780</v>
      </c>
      <c r="H222" s="831">
        <v>334</v>
      </c>
      <c r="I222" s="831">
        <v>11133.33</v>
      </c>
      <c r="J222" s="822"/>
      <c r="K222" s="822">
        <v>33.333323353293416</v>
      </c>
      <c r="L222" s="831">
        <v>247</v>
      </c>
      <c r="M222" s="831">
        <v>8233.34</v>
      </c>
      <c r="N222" s="822"/>
      <c r="O222" s="822">
        <v>33.333360323886637</v>
      </c>
      <c r="P222" s="831"/>
      <c r="Q222" s="831"/>
      <c r="R222" s="827"/>
      <c r="S222" s="832"/>
    </row>
    <row r="223" spans="1:19" ht="14.45" customHeight="1" x14ac:dyDescent="0.2">
      <c r="A223" s="821" t="s">
        <v>3717</v>
      </c>
      <c r="B223" s="822" t="s">
        <v>3718</v>
      </c>
      <c r="C223" s="822" t="s">
        <v>586</v>
      </c>
      <c r="D223" s="822" t="s">
        <v>1380</v>
      </c>
      <c r="E223" s="822" t="s">
        <v>3727</v>
      </c>
      <c r="F223" s="822" t="s">
        <v>3781</v>
      </c>
      <c r="G223" s="822" t="s">
        <v>3782</v>
      </c>
      <c r="H223" s="831"/>
      <c r="I223" s="831"/>
      <c r="J223" s="822"/>
      <c r="K223" s="822"/>
      <c r="L223" s="831">
        <v>1</v>
      </c>
      <c r="M223" s="831">
        <v>117</v>
      </c>
      <c r="N223" s="822"/>
      <c r="O223" s="822">
        <v>117</v>
      </c>
      <c r="P223" s="831"/>
      <c r="Q223" s="831"/>
      <c r="R223" s="827"/>
      <c r="S223" s="832"/>
    </row>
    <row r="224" spans="1:19" ht="14.45" customHeight="1" x14ac:dyDescent="0.2">
      <c r="A224" s="821" t="s">
        <v>3717</v>
      </c>
      <c r="B224" s="822" t="s">
        <v>3718</v>
      </c>
      <c r="C224" s="822" t="s">
        <v>586</v>
      </c>
      <c r="D224" s="822" t="s">
        <v>1380</v>
      </c>
      <c r="E224" s="822" t="s">
        <v>3727</v>
      </c>
      <c r="F224" s="822" t="s">
        <v>3785</v>
      </c>
      <c r="G224" s="822" t="s">
        <v>3786</v>
      </c>
      <c r="H224" s="831">
        <v>9</v>
      </c>
      <c r="I224" s="831">
        <v>783</v>
      </c>
      <c r="J224" s="822"/>
      <c r="K224" s="822">
        <v>87</v>
      </c>
      <c r="L224" s="831">
        <v>10</v>
      </c>
      <c r="M224" s="831">
        <v>880</v>
      </c>
      <c r="N224" s="822"/>
      <c r="O224" s="822">
        <v>88</v>
      </c>
      <c r="P224" s="831"/>
      <c r="Q224" s="831"/>
      <c r="R224" s="827"/>
      <c r="S224" s="832"/>
    </row>
    <row r="225" spans="1:19" ht="14.45" customHeight="1" x14ac:dyDescent="0.2">
      <c r="A225" s="821" t="s">
        <v>3717</v>
      </c>
      <c r="B225" s="822" t="s">
        <v>3718</v>
      </c>
      <c r="C225" s="822" t="s">
        <v>586</v>
      </c>
      <c r="D225" s="822" t="s">
        <v>1380</v>
      </c>
      <c r="E225" s="822" t="s">
        <v>3727</v>
      </c>
      <c r="F225" s="822" t="s">
        <v>3787</v>
      </c>
      <c r="G225" s="822" t="s">
        <v>3788</v>
      </c>
      <c r="H225" s="831">
        <v>2</v>
      </c>
      <c r="I225" s="831">
        <v>66</v>
      </c>
      <c r="J225" s="822"/>
      <c r="K225" s="822">
        <v>33</v>
      </c>
      <c r="L225" s="831">
        <v>5</v>
      </c>
      <c r="M225" s="831">
        <v>165</v>
      </c>
      <c r="N225" s="822"/>
      <c r="O225" s="822">
        <v>33</v>
      </c>
      <c r="P225" s="831"/>
      <c r="Q225" s="831"/>
      <c r="R225" s="827"/>
      <c r="S225" s="832"/>
    </row>
    <row r="226" spans="1:19" ht="14.45" customHeight="1" x14ac:dyDescent="0.2">
      <c r="A226" s="821" t="s">
        <v>3717</v>
      </c>
      <c r="B226" s="822" t="s">
        <v>3718</v>
      </c>
      <c r="C226" s="822" t="s">
        <v>586</v>
      </c>
      <c r="D226" s="822" t="s">
        <v>1380</v>
      </c>
      <c r="E226" s="822" t="s">
        <v>3727</v>
      </c>
      <c r="F226" s="822" t="s">
        <v>3791</v>
      </c>
      <c r="G226" s="822" t="s">
        <v>3792</v>
      </c>
      <c r="H226" s="831">
        <v>3</v>
      </c>
      <c r="I226" s="831">
        <v>1497</v>
      </c>
      <c r="J226" s="822"/>
      <c r="K226" s="822">
        <v>499</v>
      </c>
      <c r="L226" s="831">
        <v>2</v>
      </c>
      <c r="M226" s="831">
        <v>1002</v>
      </c>
      <c r="N226" s="822"/>
      <c r="O226" s="822">
        <v>501</v>
      </c>
      <c r="P226" s="831"/>
      <c r="Q226" s="831"/>
      <c r="R226" s="827"/>
      <c r="S226" s="832"/>
    </row>
    <row r="227" spans="1:19" ht="14.45" customHeight="1" x14ac:dyDescent="0.2">
      <c r="A227" s="821" t="s">
        <v>3717</v>
      </c>
      <c r="B227" s="822" t="s">
        <v>3718</v>
      </c>
      <c r="C227" s="822" t="s">
        <v>586</v>
      </c>
      <c r="D227" s="822" t="s">
        <v>1380</v>
      </c>
      <c r="E227" s="822" t="s">
        <v>3727</v>
      </c>
      <c r="F227" s="822" t="s">
        <v>3794</v>
      </c>
      <c r="G227" s="822" t="s">
        <v>3795</v>
      </c>
      <c r="H227" s="831">
        <v>2</v>
      </c>
      <c r="I227" s="831">
        <v>316</v>
      </c>
      <c r="J227" s="822"/>
      <c r="K227" s="822">
        <v>158</v>
      </c>
      <c r="L227" s="831">
        <v>3</v>
      </c>
      <c r="M227" s="831">
        <v>477</v>
      </c>
      <c r="N227" s="822"/>
      <c r="O227" s="822">
        <v>159</v>
      </c>
      <c r="P227" s="831"/>
      <c r="Q227" s="831"/>
      <c r="R227" s="827"/>
      <c r="S227" s="832"/>
    </row>
    <row r="228" spans="1:19" ht="14.45" customHeight="1" x14ac:dyDescent="0.2">
      <c r="A228" s="821" t="s">
        <v>3717</v>
      </c>
      <c r="B228" s="822" t="s">
        <v>3718</v>
      </c>
      <c r="C228" s="822" t="s">
        <v>586</v>
      </c>
      <c r="D228" s="822" t="s">
        <v>1380</v>
      </c>
      <c r="E228" s="822" t="s">
        <v>3727</v>
      </c>
      <c r="F228" s="822" t="s">
        <v>3796</v>
      </c>
      <c r="G228" s="822" t="s">
        <v>3797</v>
      </c>
      <c r="H228" s="831">
        <v>29</v>
      </c>
      <c r="I228" s="831">
        <v>7366</v>
      </c>
      <c r="J228" s="822"/>
      <c r="K228" s="822">
        <v>254</v>
      </c>
      <c r="L228" s="831">
        <v>17</v>
      </c>
      <c r="M228" s="831">
        <v>4335</v>
      </c>
      <c r="N228" s="822"/>
      <c r="O228" s="822">
        <v>255</v>
      </c>
      <c r="P228" s="831"/>
      <c r="Q228" s="831"/>
      <c r="R228" s="827"/>
      <c r="S228" s="832"/>
    </row>
    <row r="229" spans="1:19" ht="14.45" customHeight="1" x14ac:dyDescent="0.2">
      <c r="A229" s="821" t="s">
        <v>3717</v>
      </c>
      <c r="B229" s="822" t="s">
        <v>3718</v>
      </c>
      <c r="C229" s="822" t="s">
        <v>586</v>
      </c>
      <c r="D229" s="822" t="s">
        <v>1380</v>
      </c>
      <c r="E229" s="822" t="s">
        <v>3727</v>
      </c>
      <c r="F229" s="822" t="s">
        <v>3812</v>
      </c>
      <c r="G229" s="822" t="s">
        <v>3813</v>
      </c>
      <c r="H229" s="831">
        <v>3</v>
      </c>
      <c r="I229" s="831">
        <v>2970</v>
      </c>
      <c r="J229" s="822"/>
      <c r="K229" s="822">
        <v>990</v>
      </c>
      <c r="L229" s="831">
        <v>1</v>
      </c>
      <c r="M229" s="831">
        <v>993</v>
      </c>
      <c r="N229" s="822"/>
      <c r="O229" s="822">
        <v>993</v>
      </c>
      <c r="P229" s="831"/>
      <c r="Q229" s="831"/>
      <c r="R229" s="827"/>
      <c r="S229" s="832"/>
    </row>
    <row r="230" spans="1:19" ht="14.45" customHeight="1" x14ac:dyDescent="0.2">
      <c r="A230" s="821" t="s">
        <v>3717</v>
      </c>
      <c r="B230" s="822" t="s">
        <v>3718</v>
      </c>
      <c r="C230" s="822" t="s">
        <v>586</v>
      </c>
      <c r="D230" s="822" t="s">
        <v>1380</v>
      </c>
      <c r="E230" s="822" t="s">
        <v>3727</v>
      </c>
      <c r="F230" s="822" t="s">
        <v>3814</v>
      </c>
      <c r="G230" s="822" t="s">
        <v>3815</v>
      </c>
      <c r="H230" s="831"/>
      <c r="I230" s="831"/>
      <c r="J230" s="822"/>
      <c r="K230" s="822"/>
      <c r="L230" s="831">
        <v>1</v>
      </c>
      <c r="M230" s="831">
        <v>356</v>
      </c>
      <c r="N230" s="822"/>
      <c r="O230" s="822">
        <v>356</v>
      </c>
      <c r="P230" s="831"/>
      <c r="Q230" s="831"/>
      <c r="R230" s="827"/>
      <c r="S230" s="832"/>
    </row>
    <row r="231" spans="1:19" ht="14.45" customHeight="1" x14ac:dyDescent="0.2">
      <c r="A231" s="821" t="s">
        <v>3717</v>
      </c>
      <c r="B231" s="822" t="s">
        <v>3718</v>
      </c>
      <c r="C231" s="822" t="s">
        <v>586</v>
      </c>
      <c r="D231" s="822" t="s">
        <v>1380</v>
      </c>
      <c r="E231" s="822" t="s">
        <v>3727</v>
      </c>
      <c r="F231" s="822" t="s">
        <v>3820</v>
      </c>
      <c r="G231" s="822" t="s">
        <v>3821</v>
      </c>
      <c r="H231" s="831">
        <v>12</v>
      </c>
      <c r="I231" s="831">
        <v>1740</v>
      </c>
      <c r="J231" s="822"/>
      <c r="K231" s="822">
        <v>145</v>
      </c>
      <c r="L231" s="831">
        <v>9</v>
      </c>
      <c r="M231" s="831">
        <v>1314</v>
      </c>
      <c r="N231" s="822"/>
      <c r="O231" s="822">
        <v>146</v>
      </c>
      <c r="P231" s="831"/>
      <c r="Q231" s="831"/>
      <c r="R231" s="827"/>
      <c r="S231" s="832"/>
    </row>
    <row r="232" spans="1:19" ht="14.45" customHeight="1" x14ac:dyDescent="0.2">
      <c r="A232" s="821" t="s">
        <v>3717</v>
      </c>
      <c r="B232" s="822" t="s">
        <v>3718</v>
      </c>
      <c r="C232" s="822" t="s">
        <v>586</v>
      </c>
      <c r="D232" s="822" t="s">
        <v>1380</v>
      </c>
      <c r="E232" s="822" t="s">
        <v>3727</v>
      </c>
      <c r="F232" s="822" t="s">
        <v>3826</v>
      </c>
      <c r="G232" s="822" t="s">
        <v>3827</v>
      </c>
      <c r="H232" s="831">
        <v>1</v>
      </c>
      <c r="I232" s="831">
        <v>752</v>
      </c>
      <c r="J232" s="822"/>
      <c r="K232" s="822">
        <v>752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3717</v>
      </c>
      <c r="B233" s="822" t="s">
        <v>3718</v>
      </c>
      <c r="C233" s="822" t="s">
        <v>586</v>
      </c>
      <c r="D233" s="822" t="s">
        <v>1380</v>
      </c>
      <c r="E233" s="822" t="s">
        <v>3727</v>
      </c>
      <c r="F233" s="822" t="s">
        <v>3830</v>
      </c>
      <c r="G233" s="822" t="s">
        <v>3831</v>
      </c>
      <c r="H233" s="831">
        <v>3</v>
      </c>
      <c r="I233" s="831">
        <v>495</v>
      </c>
      <c r="J233" s="822"/>
      <c r="K233" s="822">
        <v>165</v>
      </c>
      <c r="L233" s="831">
        <v>1</v>
      </c>
      <c r="M233" s="831">
        <v>166</v>
      </c>
      <c r="N233" s="822"/>
      <c r="O233" s="822">
        <v>166</v>
      </c>
      <c r="P233" s="831"/>
      <c r="Q233" s="831"/>
      <c r="R233" s="827"/>
      <c r="S233" s="832"/>
    </row>
    <row r="234" spans="1:19" ht="14.45" customHeight="1" x14ac:dyDescent="0.2">
      <c r="A234" s="821" t="s">
        <v>3717</v>
      </c>
      <c r="B234" s="822" t="s">
        <v>3718</v>
      </c>
      <c r="C234" s="822" t="s">
        <v>586</v>
      </c>
      <c r="D234" s="822" t="s">
        <v>1380</v>
      </c>
      <c r="E234" s="822" t="s">
        <v>3727</v>
      </c>
      <c r="F234" s="822" t="s">
        <v>3836</v>
      </c>
      <c r="G234" s="822" t="s">
        <v>3837</v>
      </c>
      <c r="H234" s="831">
        <v>1</v>
      </c>
      <c r="I234" s="831">
        <v>503</v>
      </c>
      <c r="J234" s="822"/>
      <c r="K234" s="822">
        <v>503</v>
      </c>
      <c r="L234" s="831">
        <v>1</v>
      </c>
      <c r="M234" s="831">
        <v>505</v>
      </c>
      <c r="N234" s="822"/>
      <c r="O234" s="822">
        <v>505</v>
      </c>
      <c r="P234" s="831"/>
      <c r="Q234" s="831"/>
      <c r="R234" s="827"/>
      <c r="S234" s="832"/>
    </row>
    <row r="235" spans="1:19" ht="14.45" customHeight="1" x14ac:dyDescent="0.2">
      <c r="A235" s="821" t="s">
        <v>3717</v>
      </c>
      <c r="B235" s="822" t="s">
        <v>3718</v>
      </c>
      <c r="C235" s="822" t="s">
        <v>586</v>
      </c>
      <c r="D235" s="822" t="s">
        <v>1380</v>
      </c>
      <c r="E235" s="822" t="s">
        <v>3727</v>
      </c>
      <c r="F235" s="822" t="s">
        <v>3850</v>
      </c>
      <c r="G235" s="822" t="s">
        <v>3851</v>
      </c>
      <c r="H235" s="831">
        <v>1</v>
      </c>
      <c r="I235" s="831">
        <v>180</v>
      </c>
      <c r="J235" s="822"/>
      <c r="K235" s="822">
        <v>180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3717</v>
      </c>
      <c r="B236" s="822" t="s">
        <v>3718</v>
      </c>
      <c r="C236" s="822" t="s">
        <v>586</v>
      </c>
      <c r="D236" s="822" t="s">
        <v>1383</v>
      </c>
      <c r="E236" s="822" t="s">
        <v>3719</v>
      </c>
      <c r="F236" s="822" t="s">
        <v>3720</v>
      </c>
      <c r="G236" s="822" t="s">
        <v>809</v>
      </c>
      <c r="H236" s="831">
        <v>1.1000000000000001</v>
      </c>
      <c r="I236" s="831">
        <v>76.67</v>
      </c>
      <c r="J236" s="822"/>
      <c r="K236" s="822">
        <v>69.7</v>
      </c>
      <c r="L236" s="831">
        <v>1.8</v>
      </c>
      <c r="M236" s="831">
        <v>125.46</v>
      </c>
      <c r="N236" s="822"/>
      <c r="O236" s="822">
        <v>69.699999999999989</v>
      </c>
      <c r="P236" s="831">
        <v>0.4</v>
      </c>
      <c r="Q236" s="831">
        <v>27.88</v>
      </c>
      <c r="R236" s="827"/>
      <c r="S236" s="832">
        <v>69.699999999999989</v>
      </c>
    </row>
    <row r="237" spans="1:19" ht="14.45" customHeight="1" x14ac:dyDescent="0.2">
      <c r="A237" s="821" t="s">
        <v>3717</v>
      </c>
      <c r="B237" s="822" t="s">
        <v>3718</v>
      </c>
      <c r="C237" s="822" t="s">
        <v>586</v>
      </c>
      <c r="D237" s="822" t="s">
        <v>1383</v>
      </c>
      <c r="E237" s="822" t="s">
        <v>3727</v>
      </c>
      <c r="F237" s="822" t="s">
        <v>3739</v>
      </c>
      <c r="G237" s="822" t="s">
        <v>3740</v>
      </c>
      <c r="H237" s="831"/>
      <c r="I237" s="831"/>
      <c r="J237" s="822"/>
      <c r="K237" s="822"/>
      <c r="L237" s="831">
        <v>4</v>
      </c>
      <c r="M237" s="831">
        <v>972</v>
      </c>
      <c r="N237" s="822"/>
      <c r="O237" s="822">
        <v>243</v>
      </c>
      <c r="P237" s="831"/>
      <c r="Q237" s="831"/>
      <c r="R237" s="827"/>
      <c r="S237" s="832"/>
    </row>
    <row r="238" spans="1:19" ht="14.45" customHeight="1" x14ac:dyDescent="0.2">
      <c r="A238" s="821" t="s">
        <v>3717</v>
      </c>
      <c r="B238" s="822" t="s">
        <v>3718</v>
      </c>
      <c r="C238" s="822" t="s">
        <v>586</v>
      </c>
      <c r="D238" s="822" t="s">
        <v>1383</v>
      </c>
      <c r="E238" s="822" t="s">
        <v>3727</v>
      </c>
      <c r="F238" s="822" t="s">
        <v>3741</v>
      </c>
      <c r="G238" s="822" t="s">
        <v>3742</v>
      </c>
      <c r="H238" s="831">
        <v>5</v>
      </c>
      <c r="I238" s="831">
        <v>1920</v>
      </c>
      <c r="J238" s="822"/>
      <c r="K238" s="822">
        <v>384</v>
      </c>
      <c r="L238" s="831">
        <v>6</v>
      </c>
      <c r="M238" s="831">
        <v>2310</v>
      </c>
      <c r="N238" s="822"/>
      <c r="O238" s="822">
        <v>385</v>
      </c>
      <c r="P238" s="831"/>
      <c r="Q238" s="831"/>
      <c r="R238" s="827"/>
      <c r="S238" s="832"/>
    </row>
    <row r="239" spans="1:19" ht="14.45" customHeight="1" x14ac:dyDescent="0.2">
      <c r="A239" s="821" t="s">
        <v>3717</v>
      </c>
      <c r="B239" s="822" t="s">
        <v>3718</v>
      </c>
      <c r="C239" s="822" t="s">
        <v>586</v>
      </c>
      <c r="D239" s="822" t="s">
        <v>1383</v>
      </c>
      <c r="E239" s="822" t="s">
        <v>3727</v>
      </c>
      <c r="F239" s="822" t="s">
        <v>3745</v>
      </c>
      <c r="G239" s="822" t="s">
        <v>3746</v>
      </c>
      <c r="H239" s="831"/>
      <c r="I239" s="831"/>
      <c r="J239" s="822"/>
      <c r="K239" s="822"/>
      <c r="L239" s="831">
        <v>1</v>
      </c>
      <c r="M239" s="831">
        <v>92</v>
      </c>
      <c r="N239" s="822"/>
      <c r="O239" s="822">
        <v>92</v>
      </c>
      <c r="P239" s="831"/>
      <c r="Q239" s="831"/>
      <c r="R239" s="827"/>
      <c r="S239" s="832"/>
    </row>
    <row r="240" spans="1:19" ht="14.45" customHeight="1" x14ac:dyDescent="0.2">
      <c r="A240" s="821" t="s">
        <v>3717</v>
      </c>
      <c r="B240" s="822" t="s">
        <v>3718</v>
      </c>
      <c r="C240" s="822" t="s">
        <v>586</v>
      </c>
      <c r="D240" s="822" t="s">
        <v>1383</v>
      </c>
      <c r="E240" s="822" t="s">
        <v>3727</v>
      </c>
      <c r="F240" s="822" t="s">
        <v>3749</v>
      </c>
      <c r="G240" s="822" t="s">
        <v>3750</v>
      </c>
      <c r="H240" s="831">
        <v>8</v>
      </c>
      <c r="I240" s="831">
        <v>648</v>
      </c>
      <c r="J240" s="822"/>
      <c r="K240" s="822">
        <v>81</v>
      </c>
      <c r="L240" s="831">
        <v>18</v>
      </c>
      <c r="M240" s="831">
        <v>1476</v>
      </c>
      <c r="N240" s="822"/>
      <c r="O240" s="822">
        <v>82</v>
      </c>
      <c r="P240" s="831">
        <v>4</v>
      </c>
      <c r="Q240" s="831">
        <v>348</v>
      </c>
      <c r="R240" s="827"/>
      <c r="S240" s="832">
        <v>87</v>
      </c>
    </row>
    <row r="241" spans="1:19" ht="14.45" customHeight="1" x14ac:dyDescent="0.2">
      <c r="A241" s="821" t="s">
        <v>3717</v>
      </c>
      <c r="B241" s="822" t="s">
        <v>3718</v>
      </c>
      <c r="C241" s="822" t="s">
        <v>586</v>
      </c>
      <c r="D241" s="822" t="s">
        <v>1383</v>
      </c>
      <c r="E241" s="822" t="s">
        <v>3727</v>
      </c>
      <c r="F241" s="822" t="s">
        <v>3751</v>
      </c>
      <c r="G241" s="822" t="s">
        <v>3752</v>
      </c>
      <c r="H241" s="831">
        <v>336</v>
      </c>
      <c r="I241" s="831">
        <v>42336</v>
      </c>
      <c r="J241" s="822"/>
      <c r="K241" s="822">
        <v>126</v>
      </c>
      <c r="L241" s="831">
        <v>277</v>
      </c>
      <c r="M241" s="831">
        <v>35179</v>
      </c>
      <c r="N241" s="822"/>
      <c r="O241" s="822">
        <v>127</v>
      </c>
      <c r="P241" s="831">
        <v>290</v>
      </c>
      <c r="Q241" s="831">
        <v>39730</v>
      </c>
      <c r="R241" s="827"/>
      <c r="S241" s="832">
        <v>137</v>
      </c>
    </row>
    <row r="242" spans="1:19" ht="14.45" customHeight="1" x14ac:dyDescent="0.2">
      <c r="A242" s="821" t="s">
        <v>3717</v>
      </c>
      <c r="B242" s="822" t="s">
        <v>3718</v>
      </c>
      <c r="C242" s="822" t="s">
        <v>586</v>
      </c>
      <c r="D242" s="822" t="s">
        <v>1383</v>
      </c>
      <c r="E242" s="822" t="s">
        <v>3727</v>
      </c>
      <c r="F242" s="822" t="s">
        <v>3765</v>
      </c>
      <c r="G242" s="822" t="s">
        <v>3766</v>
      </c>
      <c r="H242" s="831"/>
      <c r="I242" s="831"/>
      <c r="J242" s="822"/>
      <c r="K242" s="822"/>
      <c r="L242" s="831">
        <v>3</v>
      </c>
      <c r="M242" s="831">
        <v>5079</v>
      </c>
      <c r="N242" s="822"/>
      <c r="O242" s="822">
        <v>1693</v>
      </c>
      <c r="P242" s="831"/>
      <c r="Q242" s="831"/>
      <c r="R242" s="827"/>
      <c r="S242" s="832"/>
    </row>
    <row r="243" spans="1:19" ht="14.45" customHeight="1" x14ac:dyDescent="0.2">
      <c r="A243" s="821" t="s">
        <v>3717</v>
      </c>
      <c r="B243" s="822" t="s">
        <v>3718</v>
      </c>
      <c r="C243" s="822" t="s">
        <v>586</v>
      </c>
      <c r="D243" s="822" t="s">
        <v>1383</v>
      </c>
      <c r="E243" s="822" t="s">
        <v>3727</v>
      </c>
      <c r="F243" s="822" t="s">
        <v>3769</v>
      </c>
      <c r="G243" s="822" t="s">
        <v>3770</v>
      </c>
      <c r="H243" s="831">
        <v>6</v>
      </c>
      <c r="I243" s="831">
        <v>7926</v>
      </c>
      <c r="J243" s="822"/>
      <c r="K243" s="822">
        <v>1321</v>
      </c>
      <c r="L243" s="831">
        <v>6</v>
      </c>
      <c r="M243" s="831">
        <v>7968</v>
      </c>
      <c r="N243" s="822"/>
      <c r="O243" s="822">
        <v>1328</v>
      </c>
      <c r="P243" s="831">
        <v>3</v>
      </c>
      <c r="Q243" s="831">
        <v>4092</v>
      </c>
      <c r="R243" s="827"/>
      <c r="S243" s="832">
        <v>1364</v>
      </c>
    </row>
    <row r="244" spans="1:19" ht="14.45" customHeight="1" x14ac:dyDescent="0.2">
      <c r="A244" s="821" t="s">
        <v>3717</v>
      </c>
      <c r="B244" s="822" t="s">
        <v>3718</v>
      </c>
      <c r="C244" s="822" t="s">
        <v>586</v>
      </c>
      <c r="D244" s="822" t="s">
        <v>1383</v>
      </c>
      <c r="E244" s="822" t="s">
        <v>3727</v>
      </c>
      <c r="F244" s="822" t="s">
        <v>3777</v>
      </c>
      <c r="G244" s="822" t="s">
        <v>3778</v>
      </c>
      <c r="H244" s="831">
        <v>1</v>
      </c>
      <c r="I244" s="831">
        <v>165</v>
      </c>
      <c r="J244" s="822"/>
      <c r="K244" s="822">
        <v>165</v>
      </c>
      <c r="L244" s="831">
        <v>7</v>
      </c>
      <c r="M244" s="831">
        <v>1162</v>
      </c>
      <c r="N244" s="822"/>
      <c r="O244" s="822">
        <v>166</v>
      </c>
      <c r="P244" s="831">
        <v>1</v>
      </c>
      <c r="Q244" s="831">
        <v>175</v>
      </c>
      <c r="R244" s="827"/>
      <c r="S244" s="832">
        <v>175</v>
      </c>
    </row>
    <row r="245" spans="1:19" ht="14.45" customHeight="1" x14ac:dyDescent="0.2">
      <c r="A245" s="821" t="s">
        <v>3717</v>
      </c>
      <c r="B245" s="822" t="s">
        <v>3718</v>
      </c>
      <c r="C245" s="822" t="s">
        <v>586</v>
      </c>
      <c r="D245" s="822" t="s">
        <v>1383</v>
      </c>
      <c r="E245" s="822" t="s">
        <v>3727</v>
      </c>
      <c r="F245" s="822" t="s">
        <v>3779</v>
      </c>
      <c r="G245" s="822" t="s">
        <v>3780</v>
      </c>
      <c r="H245" s="831">
        <v>311</v>
      </c>
      <c r="I245" s="831">
        <v>10366.66</v>
      </c>
      <c r="J245" s="822"/>
      <c r="K245" s="822">
        <v>33.333311897106107</v>
      </c>
      <c r="L245" s="831">
        <v>218</v>
      </c>
      <c r="M245" s="831">
        <v>7266.65</v>
      </c>
      <c r="N245" s="822"/>
      <c r="O245" s="822">
        <v>33.333256880733941</v>
      </c>
      <c r="P245" s="831">
        <v>242</v>
      </c>
      <c r="Q245" s="831">
        <v>11024.449999999999</v>
      </c>
      <c r="R245" s="827"/>
      <c r="S245" s="832">
        <v>45.555578512396693</v>
      </c>
    </row>
    <row r="246" spans="1:19" ht="14.45" customHeight="1" x14ac:dyDescent="0.2">
      <c r="A246" s="821" t="s">
        <v>3717</v>
      </c>
      <c r="B246" s="822" t="s">
        <v>3718</v>
      </c>
      <c r="C246" s="822" t="s">
        <v>586</v>
      </c>
      <c r="D246" s="822" t="s">
        <v>1383</v>
      </c>
      <c r="E246" s="822" t="s">
        <v>3727</v>
      </c>
      <c r="F246" s="822" t="s">
        <v>3785</v>
      </c>
      <c r="G246" s="822" t="s">
        <v>3786</v>
      </c>
      <c r="H246" s="831">
        <v>4</v>
      </c>
      <c r="I246" s="831">
        <v>348</v>
      </c>
      <c r="J246" s="822"/>
      <c r="K246" s="822">
        <v>87</v>
      </c>
      <c r="L246" s="831">
        <v>6</v>
      </c>
      <c r="M246" s="831">
        <v>528</v>
      </c>
      <c r="N246" s="822"/>
      <c r="O246" s="822">
        <v>88</v>
      </c>
      <c r="P246" s="831">
        <v>2</v>
      </c>
      <c r="Q246" s="831">
        <v>186</v>
      </c>
      <c r="R246" s="827"/>
      <c r="S246" s="832">
        <v>93</v>
      </c>
    </row>
    <row r="247" spans="1:19" ht="14.45" customHeight="1" x14ac:dyDescent="0.2">
      <c r="A247" s="821" t="s">
        <v>3717</v>
      </c>
      <c r="B247" s="822" t="s">
        <v>3718</v>
      </c>
      <c r="C247" s="822" t="s">
        <v>586</v>
      </c>
      <c r="D247" s="822" t="s">
        <v>1383</v>
      </c>
      <c r="E247" s="822" t="s">
        <v>3727</v>
      </c>
      <c r="F247" s="822" t="s">
        <v>3787</v>
      </c>
      <c r="G247" s="822" t="s">
        <v>3788</v>
      </c>
      <c r="H247" s="831">
        <v>4</v>
      </c>
      <c r="I247" s="831">
        <v>132</v>
      </c>
      <c r="J247" s="822"/>
      <c r="K247" s="822">
        <v>33</v>
      </c>
      <c r="L247" s="831">
        <v>3</v>
      </c>
      <c r="M247" s="831">
        <v>99</v>
      </c>
      <c r="N247" s="822"/>
      <c r="O247" s="822">
        <v>33</v>
      </c>
      <c r="P247" s="831">
        <v>1</v>
      </c>
      <c r="Q247" s="831">
        <v>34</v>
      </c>
      <c r="R247" s="827"/>
      <c r="S247" s="832">
        <v>34</v>
      </c>
    </row>
    <row r="248" spans="1:19" ht="14.45" customHeight="1" x14ac:dyDescent="0.2">
      <c r="A248" s="821" t="s">
        <v>3717</v>
      </c>
      <c r="B248" s="822" t="s">
        <v>3718</v>
      </c>
      <c r="C248" s="822" t="s">
        <v>586</v>
      </c>
      <c r="D248" s="822" t="s">
        <v>1383</v>
      </c>
      <c r="E248" s="822" t="s">
        <v>3727</v>
      </c>
      <c r="F248" s="822" t="s">
        <v>3791</v>
      </c>
      <c r="G248" s="822" t="s">
        <v>3792</v>
      </c>
      <c r="H248" s="831">
        <v>1</v>
      </c>
      <c r="I248" s="831">
        <v>499</v>
      </c>
      <c r="J248" s="822"/>
      <c r="K248" s="822">
        <v>499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3717</v>
      </c>
      <c r="B249" s="822" t="s">
        <v>3718</v>
      </c>
      <c r="C249" s="822" t="s">
        <v>586</v>
      </c>
      <c r="D249" s="822" t="s">
        <v>1383</v>
      </c>
      <c r="E249" s="822" t="s">
        <v>3727</v>
      </c>
      <c r="F249" s="822" t="s">
        <v>3794</v>
      </c>
      <c r="G249" s="822" t="s">
        <v>3795</v>
      </c>
      <c r="H249" s="831">
        <v>15</v>
      </c>
      <c r="I249" s="831">
        <v>2370</v>
      </c>
      <c r="J249" s="822"/>
      <c r="K249" s="822">
        <v>158</v>
      </c>
      <c r="L249" s="831">
        <v>21</v>
      </c>
      <c r="M249" s="831">
        <v>3339</v>
      </c>
      <c r="N249" s="822"/>
      <c r="O249" s="822">
        <v>159</v>
      </c>
      <c r="P249" s="831">
        <v>4</v>
      </c>
      <c r="Q249" s="831">
        <v>656</v>
      </c>
      <c r="R249" s="827"/>
      <c r="S249" s="832">
        <v>164</v>
      </c>
    </row>
    <row r="250" spans="1:19" ht="14.45" customHeight="1" x14ac:dyDescent="0.2">
      <c r="A250" s="821" t="s">
        <v>3717</v>
      </c>
      <c r="B250" s="822" t="s">
        <v>3718</v>
      </c>
      <c r="C250" s="822" t="s">
        <v>586</v>
      </c>
      <c r="D250" s="822" t="s">
        <v>1383</v>
      </c>
      <c r="E250" s="822" t="s">
        <v>3727</v>
      </c>
      <c r="F250" s="822" t="s">
        <v>3796</v>
      </c>
      <c r="G250" s="822" t="s">
        <v>3797</v>
      </c>
      <c r="H250" s="831">
        <v>59</v>
      </c>
      <c r="I250" s="831">
        <v>14986</v>
      </c>
      <c r="J250" s="822"/>
      <c r="K250" s="822">
        <v>254</v>
      </c>
      <c r="L250" s="831">
        <v>6</v>
      </c>
      <c r="M250" s="831">
        <v>1530</v>
      </c>
      <c r="N250" s="822"/>
      <c r="O250" s="822">
        <v>255</v>
      </c>
      <c r="P250" s="831">
        <v>2</v>
      </c>
      <c r="Q250" s="831">
        <v>550</v>
      </c>
      <c r="R250" s="827"/>
      <c r="S250" s="832">
        <v>275</v>
      </c>
    </row>
    <row r="251" spans="1:19" ht="14.45" customHeight="1" x14ac:dyDescent="0.2">
      <c r="A251" s="821" t="s">
        <v>3717</v>
      </c>
      <c r="B251" s="822" t="s">
        <v>3718</v>
      </c>
      <c r="C251" s="822" t="s">
        <v>586</v>
      </c>
      <c r="D251" s="822" t="s">
        <v>1383</v>
      </c>
      <c r="E251" s="822" t="s">
        <v>3727</v>
      </c>
      <c r="F251" s="822" t="s">
        <v>3810</v>
      </c>
      <c r="G251" s="822" t="s">
        <v>3811</v>
      </c>
      <c r="H251" s="831"/>
      <c r="I251" s="831"/>
      <c r="J251" s="822"/>
      <c r="K251" s="822"/>
      <c r="L251" s="831">
        <v>1</v>
      </c>
      <c r="M251" s="831">
        <v>377</v>
      </c>
      <c r="N251" s="822"/>
      <c r="O251" s="822">
        <v>377</v>
      </c>
      <c r="P251" s="831"/>
      <c r="Q251" s="831"/>
      <c r="R251" s="827"/>
      <c r="S251" s="832"/>
    </row>
    <row r="252" spans="1:19" ht="14.45" customHeight="1" x14ac:dyDescent="0.2">
      <c r="A252" s="821" t="s">
        <v>3717</v>
      </c>
      <c r="B252" s="822" t="s">
        <v>3718</v>
      </c>
      <c r="C252" s="822" t="s">
        <v>586</v>
      </c>
      <c r="D252" s="822" t="s">
        <v>1383</v>
      </c>
      <c r="E252" s="822" t="s">
        <v>3727</v>
      </c>
      <c r="F252" s="822" t="s">
        <v>3814</v>
      </c>
      <c r="G252" s="822" t="s">
        <v>3815</v>
      </c>
      <c r="H252" s="831">
        <v>3</v>
      </c>
      <c r="I252" s="831">
        <v>1065</v>
      </c>
      <c r="J252" s="822"/>
      <c r="K252" s="822">
        <v>355</v>
      </c>
      <c r="L252" s="831"/>
      <c r="M252" s="831"/>
      <c r="N252" s="822"/>
      <c r="O252" s="822"/>
      <c r="P252" s="831">
        <v>1</v>
      </c>
      <c r="Q252" s="831">
        <v>368</v>
      </c>
      <c r="R252" s="827"/>
      <c r="S252" s="832">
        <v>368</v>
      </c>
    </row>
    <row r="253" spans="1:19" ht="14.45" customHeight="1" x14ac:dyDescent="0.2">
      <c r="A253" s="821" t="s">
        <v>3717</v>
      </c>
      <c r="B253" s="822" t="s">
        <v>3718</v>
      </c>
      <c r="C253" s="822" t="s">
        <v>586</v>
      </c>
      <c r="D253" s="822" t="s">
        <v>1383</v>
      </c>
      <c r="E253" s="822" t="s">
        <v>3727</v>
      </c>
      <c r="F253" s="822" t="s">
        <v>3820</v>
      </c>
      <c r="G253" s="822" t="s">
        <v>3821</v>
      </c>
      <c r="H253" s="831">
        <v>4</v>
      </c>
      <c r="I253" s="831">
        <v>580</v>
      </c>
      <c r="J253" s="822"/>
      <c r="K253" s="822">
        <v>145</v>
      </c>
      <c r="L253" s="831">
        <v>1</v>
      </c>
      <c r="M253" s="831">
        <v>146</v>
      </c>
      <c r="N253" s="822"/>
      <c r="O253" s="822">
        <v>146</v>
      </c>
      <c r="P253" s="831"/>
      <c r="Q253" s="831"/>
      <c r="R253" s="827"/>
      <c r="S253" s="832"/>
    </row>
    <row r="254" spans="1:19" ht="14.45" customHeight="1" x14ac:dyDescent="0.2">
      <c r="A254" s="821" t="s">
        <v>3717</v>
      </c>
      <c r="B254" s="822" t="s">
        <v>3718</v>
      </c>
      <c r="C254" s="822" t="s">
        <v>586</v>
      </c>
      <c r="D254" s="822" t="s">
        <v>1383</v>
      </c>
      <c r="E254" s="822" t="s">
        <v>3727</v>
      </c>
      <c r="F254" s="822" t="s">
        <v>3832</v>
      </c>
      <c r="G254" s="822" t="s">
        <v>3833</v>
      </c>
      <c r="H254" s="831">
        <v>1</v>
      </c>
      <c r="I254" s="831">
        <v>1087</v>
      </c>
      <c r="J254" s="822"/>
      <c r="K254" s="822">
        <v>1087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3717</v>
      </c>
      <c r="B255" s="822" t="s">
        <v>3718</v>
      </c>
      <c r="C255" s="822" t="s">
        <v>586</v>
      </c>
      <c r="D255" s="822" t="s">
        <v>1383</v>
      </c>
      <c r="E255" s="822" t="s">
        <v>3727</v>
      </c>
      <c r="F255" s="822" t="s">
        <v>3834</v>
      </c>
      <c r="G255" s="822" t="s">
        <v>3835</v>
      </c>
      <c r="H255" s="831">
        <v>1</v>
      </c>
      <c r="I255" s="831">
        <v>87</v>
      </c>
      <c r="J255" s="822"/>
      <c r="K255" s="822">
        <v>87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3717</v>
      </c>
      <c r="B256" s="822" t="s">
        <v>3718</v>
      </c>
      <c r="C256" s="822" t="s">
        <v>586</v>
      </c>
      <c r="D256" s="822" t="s">
        <v>1383</v>
      </c>
      <c r="E256" s="822" t="s">
        <v>3727</v>
      </c>
      <c r="F256" s="822" t="s">
        <v>3852</v>
      </c>
      <c r="G256" s="822" t="s">
        <v>3853</v>
      </c>
      <c r="H256" s="831">
        <v>1</v>
      </c>
      <c r="I256" s="831">
        <v>530</v>
      </c>
      <c r="J256" s="822"/>
      <c r="K256" s="822">
        <v>530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3717</v>
      </c>
      <c r="B257" s="822" t="s">
        <v>3718</v>
      </c>
      <c r="C257" s="822" t="s">
        <v>586</v>
      </c>
      <c r="D257" s="822" t="s">
        <v>1383</v>
      </c>
      <c r="E257" s="822" t="s">
        <v>3727</v>
      </c>
      <c r="F257" s="822" t="s">
        <v>3854</v>
      </c>
      <c r="G257" s="822" t="s">
        <v>3855</v>
      </c>
      <c r="H257" s="831">
        <v>26</v>
      </c>
      <c r="I257" s="831">
        <v>2262</v>
      </c>
      <c r="J257" s="822"/>
      <c r="K257" s="822">
        <v>87</v>
      </c>
      <c r="L257" s="831">
        <v>36</v>
      </c>
      <c r="M257" s="831">
        <v>3168</v>
      </c>
      <c r="N257" s="822"/>
      <c r="O257" s="822">
        <v>88</v>
      </c>
      <c r="P257" s="831">
        <v>12</v>
      </c>
      <c r="Q257" s="831">
        <v>1116</v>
      </c>
      <c r="R257" s="827"/>
      <c r="S257" s="832">
        <v>93</v>
      </c>
    </row>
    <row r="258" spans="1:19" ht="14.45" customHeight="1" x14ac:dyDescent="0.2">
      <c r="A258" s="821" t="s">
        <v>3717</v>
      </c>
      <c r="B258" s="822" t="s">
        <v>3718</v>
      </c>
      <c r="C258" s="822" t="s">
        <v>586</v>
      </c>
      <c r="D258" s="822" t="s">
        <v>1383</v>
      </c>
      <c r="E258" s="822" t="s">
        <v>3727</v>
      </c>
      <c r="F258" s="822" t="s">
        <v>3856</v>
      </c>
      <c r="G258" s="822" t="s">
        <v>3857</v>
      </c>
      <c r="H258" s="831">
        <v>1</v>
      </c>
      <c r="I258" s="831">
        <v>0</v>
      </c>
      <c r="J258" s="822"/>
      <c r="K258" s="822">
        <v>0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3717</v>
      </c>
      <c r="B259" s="822" t="s">
        <v>3718</v>
      </c>
      <c r="C259" s="822" t="s">
        <v>586</v>
      </c>
      <c r="D259" s="822" t="s">
        <v>1383</v>
      </c>
      <c r="E259" s="822" t="s">
        <v>3727</v>
      </c>
      <c r="F259" s="822" t="s">
        <v>3858</v>
      </c>
      <c r="G259" s="822" t="s">
        <v>3859</v>
      </c>
      <c r="H259" s="831"/>
      <c r="I259" s="831"/>
      <c r="J259" s="822"/>
      <c r="K259" s="822"/>
      <c r="L259" s="831">
        <v>1</v>
      </c>
      <c r="M259" s="831">
        <v>0</v>
      </c>
      <c r="N259" s="822"/>
      <c r="O259" s="822">
        <v>0</v>
      </c>
      <c r="P259" s="831">
        <v>1</v>
      </c>
      <c r="Q259" s="831">
        <v>0</v>
      </c>
      <c r="R259" s="827"/>
      <c r="S259" s="832">
        <v>0</v>
      </c>
    </row>
    <row r="260" spans="1:19" ht="14.45" customHeight="1" x14ac:dyDescent="0.2">
      <c r="A260" s="821" t="s">
        <v>3717</v>
      </c>
      <c r="B260" s="822" t="s">
        <v>3718</v>
      </c>
      <c r="C260" s="822" t="s">
        <v>586</v>
      </c>
      <c r="D260" s="822" t="s">
        <v>1385</v>
      </c>
      <c r="E260" s="822" t="s">
        <v>3719</v>
      </c>
      <c r="F260" s="822" t="s">
        <v>3720</v>
      </c>
      <c r="G260" s="822" t="s">
        <v>809</v>
      </c>
      <c r="H260" s="831">
        <v>0.6</v>
      </c>
      <c r="I260" s="831">
        <v>41.82</v>
      </c>
      <c r="J260" s="822"/>
      <c r="K260" s="822">
        <v>69.7</v>
      </c>
      <c r="L260" s="831">
        <v>1.6</v>
      </c>
      <c r="M260" s="831">
        <v>111.52</v>
      </c>
      <c r="N260" s="822"/>
      <c r="O260" s="822">
        <v>69.699999999999989</v>
      </c>
      <c r="P260" s="831"/>
      <c r="Q260" s="831"/>
      <c r="R260" s="827"/>
      <c r="S260" s="832"/>
    </row>
    <row r="261" spans="1:19" ht="14.45" customHeight="1" x14ac:dyDescent="0.2">
      <c r="A261" s="821" t="s">
        <v>3717</v>
      </c>
      <c r="B261" s="822" t="s">
        <v>3718</v>
      </c>
      <c r="C261" s="822" t="s">
        <v>586</v>
      </c>
      <c r="D261" s="822" t="s">
        <v>1385</v>
      </c>
      <c r="E261" s="822" t="s">
        <v>3727</v>
      </c>
      <c r="F261" s="822" t="s">
        <v>3730</v>
      </c>
      <c r="G261" s="822" t="s">
        <v>3731</v>
      </c>
      <c r="H261" s="831">
        <v>20</v>
      </c>
      <c r="I261" s="831">
        <v>2140</v>
      </c>
      <c r="J261" s="822"/>
      <c r="K261" s="822">
        <v>107</v>
      </c>
      <c r="L261" s="831">
        <v>27</v>
      </c>
      <c r="M261" s="831">
        <v>2916</v>
      </c>
      <c r="N261" s="822"/>
      <c r="O261" s="822">
        <v>108</v>
      </c>
      <c r="P261" s="831">
        <v>36</v>
      </c>
      <c r="Q261" s="831">
        <v>4032</v>
      </c>
      <c r="R261" s="827"/>
      <c r="S261" s="832">
        <v>112</v>
      </c>
    </row>
    <row r="262" spans="1:19" ht="14.45" customHeight="1" x14ac:dyDescent="0.2">
      <c r="A262" s="821" t="s">
        <v>3717</v>
      </c>
      <c r="B262" s="822" t="s">
        <v>3718</v>
      </c>
      <c r="C262" s="822" t="s">
        <v>586</v>
      </c>
      <c r="D262" s="822" t="s">
        <v>1385</v>
      </c>
      <c r="E262" s="822" t="s">
        <v>3727</v>
      </c>
      <c r="F262" s="822" t="s">
        <v>3741</v>
      </c>
      <c r="G262" s="822" t="s">
        <v>3742</v>
      </c>
      <c r="H262" s="831">
        <v>4</v>
      </c>
      <c r="I262" s="831">
        <v>1536</v>
      </c>
      <c r="J262" s="822"/>
      <c r="K262" s="822">
        <v>384</v>
      </c>
      <c r="L262" s="831">
        <v>4</v>
      </c>
      <c r="M262" s="831">
        <v>1540</v>
      </c>
      <c r="N262" s="822"/>
      <c r="O262" s="822">
        <v>385</v>
      </c>
      <c r="P262" s="831"/>
      <c r="Q262" s="831"/>
      <c r="R262" s="827"/>
      <c r="S262" s="832"/>
    </row>
    <row r="263" spans="1:19" ht="14.45" customHeight="1" x14ac:dyDescent="0.2">
      <c r="A263" s="821" t="s">
        <v>3717</v>
      </c>
      <c r="B263" s="822" t="s">
        <v>3718</v>
      </c>
      <c r="C263" s="822" t="s">
        <v>586</v>
      </c>
      <c r="D263" s="822" t="s">
        <v>1385</v>
      </c>
      <c r="E263" s="822" t="s">
        <v>3727</v>
      </c>
      <c r="F263" s="822" t="s">
        <v>3745</v>
      </c>
      <c r="G263" s="822" t="s">
        <v>3746</v>
      </c>
      <c r="H263" s="831">
        <v>28</v>
      </c>
      <c r="I263" s="831">
        <v>2548</v>
      </c>
      <c r="J263" s="822"/>
      <c r="K263" s="822">
        <v>91</v>
      </c>
      <c r="L263" s="831">
        <v>29</v>
      </c>
      <c r="M263" s="831">
        <v>2668</v>
      </c>
      <c r="N263" s="822"/>
      <c r="O263" s="822">
        <v>92</v>
      </c>
      <c r="P263" s="831">
        <v>39</v>
      </c>
      <c r="Q263" s="831">
        <v>3783</v>
      </c>
      <c r="R263" s="827"/>
      <c r="S263" s="832">
        <v>97</v>
      </c>
    </row>
    <row r="264" spans="1:19" ht="14.45" customHeight="1" x14ac:dyDescent="0.2">
      <c r="A264" s="821" t="s">
        <v>3717</v>
      </c>
      <c r="B264" s="822" t="s">
        <v>3718</v>
      </c>
      <c r="C264" s="822" t="s">
        <v>586</v>
      </c>
      <c r="D264" s="822" t="s">
        <v>1385</v>
      </c>
      <c r="E264" s="822" t="s">
        <v>3727</v>
      </c>
      <c r="F264" s="822" t="s">
        <v>3749</v>
      </c>
      <c r="G264" s="822" t="s">
        <v>3750</v>
      </c>
      <c r="H264" s="831">
        <v>4</v>
      </c>
      <c r="I264" s="831">
        <v>324</v>
      </c>
      <c r="J264" s="822"/>
      <c r="K264" s="822">
        <v>81</v>
      </c>
      <c r="L264" s="831">
        <v>2</v>
      </c>
      <c r="M264" s="831">
        <v>164</v>
      </c>
      <c r="N264" s="822"/>
      <c r="O264" s="822">
        <v>82</v>
      </c>
      <c r="P264" s="831">
        <v>2</v>
      </c>
      <c r="Q264" s="831">
        <v>174</v>
      </c>
      <c r="R264" s="827"/>
      <c r="S264" s="832">
        <v>87</v>
      </c>
    </row>
    <row r="265" spans="1:19" ht="14.45" customHeight="1" x14ac:dyDescent="0.2">
      <c r="A265" s="821" t="s">
        <v>3717</v>
      </c>
      <c r="B265" s="822" t="s">
        <v>3718</v>
      </c>
      <c r="C265" s="822" t="s">
        <v>586</v>
      </c>
      <c r="D265" s="822" t="s">
        <v>1385</v>
      </c>
      <c r="E265" s="822" t="s">
        <v>3727</v>
      </c>
      <c r="F265" s="822" t="s">
        <v>3751</v>
      </c>
      <c r="G265" s="822" t="s">
        <v>3752</v>
      </c>
      <c r="H265" s="831">
        <v>281</v>
      </c>
      <c r="I265" s="831">
        <v>35406</v>
      </c>
      <c r="J265" s="822"/>
      <c r="K265" s="822">
        <v>126</v>
      </c>
      <c r="L265" s="831">
        <v>277</v>
      </c>
      <c r="M265" s="831">
        <v>35179</v>
      </c>
      <c r="N265" s="822"/>
      <c r="O265" s="822">
        <v>127</v>
      </c>
      <c r="P265" s="831">
        <v>303</v>
      </c>
      <c r="Q265" s="831">
        <v>41511</v>
      </c>
      <c r="R265" s="827"/>
      <c r="S265" s="832">
        <v>137</v>
      </c>
    </row>
    <row r="266" spans="1:19" ht="14.45" customHeight="1" x14ac:dyDescent="0.2">
      <c r="A266" s="821" t="s">
        <v>3717</v>
      </c>
      <c r="B266" s="822" t="s">
        <v>3718</v>
      </c>
      <c r="C266" s="822" t="s">
        <v>586</v>
      </c>
      <c r="D266" s="822" t="s">
        <v>1385</v>
      </c>
      <c r="E266" s="822" t="s">
        <v>3727</v>
      </c>
      <c r="F266" s="822" t="s">
        <v>3761</v>
      </c>
      <c r="G266" s="822" t="s">
        <v>3762</v>
      </c>
      <c r="H266" s="831">
        <v>1</v>
      </c>
      <c r="I266" s="831">
        <v>1291</v>
      </c>
      <c r="J266" s="822"/>
      <c r="K266" s="822">
        <v>1291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3717</v>
      </c>
      <c r="B267" s="822" t="s">
        <v>3718</v>
      </c>
      <c r="C267" s="822" t="s">
        <v>586</v>
      </c>
      <c r="D267" s="822" t="s">
        <v>1385</v>
      </c>
      <c r="E267" s="822" t="s">
        <v>3727</v>
      </c>
      <c r="F267" s="822" t="s">
        <v>3769</v>
      </c>
      <c r="G267" s="822" t="s">
        <v>3770</v>
      </c>
      <c r="H267" s="831">
        <v>4</v>
      </c>
      <c r="I267" s="831">
        <v>5284</v>
      </c>
      <c r="J267" s="822"/>
      <c r="K267" s="822">
        <v>1321</v>
      </c>
      <c r="L267" s="831">
        <v>13</v>
      </c>
      <c r="M267" s="831">
        <v>17264</v>
      </c>
      <c r="N267" s="822"/>
      <c r="O267" s="822">
        <v>1328</v>
      </c>
      <c r="P267" s="831">
        <v>3</v>
      </c>
      <c r="Q267" s="831">
        <v>4092</v>
      </c>
      <c r="R267" s="827"/>
      <c r="S267" s="832">
        <v>1364</v>
      </c>
    </row>
    <row r="268" spans="1:19" ht="14.45" customHeight="1" x14ac:dyDescent="0.2">
      <c r="A268" s="821" t="s">
        <v>3717</v>
      </c>
      <c r="B268" s="822" t="s">
        <v>3718</v>
      </c>
      <c r="C268" s="822" t="s">
        <v>586</v>
      </c>
      <c r="D268" s="822" t="s">
        <v>1385</v>
      </c>
      <c r="E268" s="822" t="s">
        <v>3727</v>
      </c>
      <c r="F268" s="822" t="s">
        <v>3771</v>
      </c>
      <c r="G268" s="822" t="s">
        <v>3772</v>
      </c>
      <c r="H268" s="831">
        <v>1</v>
      </c>
      <c r="I268" s="831">
        <v>982</v>
      </c>
      <c r="J268" s="822"/>
      <c r="K268" s="822">
        <v>982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3717</v>
      </c>
      <c r="B269" s="822" t="s">
        <v>3718</v>
      </c>
      <c r="C269" s="822" t="s">
        <v>586</v>
      </c>
      <c r="D269" s="822" t="s">
        <v>1385</v>
      </c>
      <c r="E269" s="822" t="s">
        <v>3727</v>
      </c>
      <c r="F269" s="822" t="s">
        <v>3777</v>
      </c>
      <c r="G269" s="822" t="s">
        <v>3778</v>
      </c>
      <c r="H269" s="831">
        <v>1</v>
      </c>
      <c r="I269" s="831">
        <v>165</v>
      </c>
      <c r="J269" s="822"/>
      <c r="K269" s="822">
        <v>165</v>
      </c>
      <c r="L269" s="831">
        <v>2</v>
      </c>
      <c r="M269" s="831">
        <v>332</v>
      </c>
      <c r="N269" s="822"/>
      <c r="O269" s="822">
        <v>166</v>
      </c>
      <c r="P269" s="831"/>
      <c r="Q269" s="831"/>
      <c r="R269" s="827"/>
      <c r="S269" s="832"/>
    </row>
    <row r="270" spans="1:19" ht="14.45" customHeight="1" x14ac:dyDescent="0.2">
      <c r="A270" s="821" t="s">
        <v>3717</v>
      </c>
      <c r="B270" s="822" t="s">
        <v>3718</v>
      </c>
      <c r="C270" s="822" t="s">
        <v>586</v>
      </c>
      <c r="D270" s="822" t="s">
        <v>1385</v>
      </c>
      <c r="E270" s="822" t="s">
        <v>3727</v>
      </c>
      <c r="F270" s="822" t="s">
        <v>3779</v>
      </c>
      <c r="G270" s="822" t="s">
        <v>3780</v>
      </c>
      <c r="H270" s="831">
        <v>236</v>
      </c>
      <c r="I270" s="831">
        <v>7866.65</v>
      </c>
      <c r="J270" s="822"/>
      <c r="K270" s="822">
        <v>33.333262711864407</v>
      </c>
      <c r="L270" s="831">
        <v>268</v>
      </c>
      <c r="M270" s="831">
        <v>8933.2899999999991</v>
      </c>
      <c r="N270" s="822"/>
      <c r="O270" s="822">
        <v>33.33317164179104</v>
      </c>
      <c r="P270" s="831">
        <v>258</v>
      </c>
      <c r="Q270" s="831">
        <v>11753.349999999999</v>
      </c>
      <c r="R270" s="827"/>
      <c r="S270" s="832">
        <v>45.555620155038753</v>
      </c>
    </row>
    <row r="271" spans="1:19" ht="14.45" customHeight="1" x14ac:dyDescent="0.2">
      <c r="A271" s="821" t="s">
        <v>3717</v>
      </c>
      <c r="B271" s="822" t="s">
        <v>3718</v>
      </c>
      <c r="C271" s="822" t="s">
        <v>586</v>
      </c>
      <c r="D271" s="822" t="s">
        <v>1385</v>
      </c>
      <c r="E271" s="822" t="s">
        <v>3727</v>
      </c>
      <c r="F271" s="822" t="s">
        <v>3785</v>
      </c>
      <c r="G271" s="822" t="s">
        <v>3786</v>
      </c>
      <c r="H271" s="831">
        <v>5</v>
      </c>
      <c r="I271" s="831">
        <v>435</v>
      </c>
      <c r="J271" s="822"/>
      <c r="K271" s="822">
        <v>87</v>
      </c>
      <c r="L271" s="831">
        <v>9</v>
      </c>
      <c r="M271" s="831">
        <v>792</v>
      </c>
      <c r="N271" s="822"/>
      <c r="O271" s="822">
        <v>88</v>
      </c>
      <c r="P271" s="831"/>
      <c r="Q271" s="831"/>
      <c r="R271" s="827"/>
      <c r="S271" s="832"/>
    </row>
    <row r="272" spans="1:19" ht="14.45" customHeight="1" x14ac:dyDescent="0.2">
      <c r="A272" s="821" t="s">
        <v>3717</v>
      </c>
      <c r="B272" s="822" t="s">
        <v>3718</v>
      </c>
      <c r="C272" s="822" t="s">
        <v>586</v>
      </c>
      <c r="D272" s="822" t="s">
        <v>1385</v>
      </c>
      <c r="E272" s="822" t="s">
        <v>3727</v>
      </c>
      <c r="F272" s="822" t="s">
        <v>3787</v>
      </c>
      <c r="G272" s="822" t="s">
        <v>3788</v>
      </c>
      <c r="H272" s="831">
        <v>3</v>
      </c>
      <c r="I272" s="831">
        <v>99</v>
      </c>
      <c r="J272" s="822"/>
      <c r="K272" s="822">
        <v>33</v>
      </c>
      <c r="L272" s="831">
        <v>3</v>
      </c>
      <c r="M272" s="831">
        <v>99</v>
      </c>
      <c r="N272" s="822"/>
      <c r="O272" s="822">
        <v>33</v>
      </c>
      <c r="P272" s="831"/>
      <c r="Q272" s="831"/>
      <c r="R272" s="827"/>
      <c r="S272" s="832"/>
    </row>
    <row r="273" spans="1:19" ht="14.45" customHeight="1" x14ac:dyDescent="0.2">
      <c r="A273" s="821" t="s">
        <v>3717</v>
      </c>
      <c r="B273" s="822" t="s">
        <v>3718</v>
      </c>
      <c r="C273" s="822" t="s">
        <v>586</v>
      </c>
      <c r="D273" s="822" t="s">
        <v>1385</v>
      </c>
      <c r="E273" s="822" t="s">
        <v>3727</v>
      </c>
      <c r="F273" s="822" t="s">
        <v>3794</v>
      </c>
      <c r="G273" s="822" t="s">
        <v>3795</v>
      </c>
      <c r="H273" s="831">
        <v>1</v>
      </c>
      <c r="I273" s="831">
        <v>158</v>
      </c>
      <c r="J273" s="822"/>
      <c r="K273" s="822">
        <v>158</v>
      </c>
      <c r="L273" s="831">
        <v>2</v>
      </c>
      <c r="M273" s="831">
        <v>318</v>
      </c>
      <c r="N273" s="822"/>
      <c r="O273" s="822">
        <v>159</v>
      </c>
      <c r="P273" s="831">
        <v>4</v>
      </c>
      <c r="Q273" s="831">
        <v>656</v>
      </c>
      <c r="R273" s="827"/>
      <c r="S273" s="832">
        <v>164</v>
      </c>
    </row>
    <row r="274" spans="1:19" ht="14.45" customHeight="1" x14ac:dyDescent="0.2">
      <c r="A274" s="821" t="s">
        <v>3717</v>
      </c>
      <c r="B274" s="822" t="s">
        <v>3718</v>
      </c>
      <c r="C274" s="822" t="s">
        <v>586</v>
      </c>
      <c r="D274" s="822" t="s">
        <v>1385</v>
      </c>
      <c r="E274" s="822" t="s">
        <v>3727</v>
      </c>
      <c r="F274" s="822" t="s">
        <v>3796</v>
      </c>
      <c r="G274" s="822" t="s">
        <v>3797</v>
      </c>
      <c r="H274" s="831">
        <v>9</v>
      </c>
      <c r="I274" s="831">
        <v>2286</v>
      </c>
      <c r="J274" s="822"/>
      <c r="K274" s="822">
        <v>254</v>
      </c>
      <c r="L274" s="831">
        <v>44</v>
      </c>
      <c r="M274" s="831">
        <v>11220</v>
      </c>
      <c r="N274" s="822"/>
      <c r="O274" s="822">
        <v>255</v>
      </c>
      <c r="P274" s="831"/>
      <c r="Q274" s="831"/>
      <c r="R274" s="827"/>
      <c r="S274" s="832"/>
    </row>
    <row r="275" spans="1:19" ht="14.45" customHeight="1" x14ac:dyDescent="0.2">
      <c r="A275" s="821" t="s">
        <v>3717</v>
      </c>
      <c r="B275" s="822" t="s">
        <v>3718</v>
      </c>
      <c r="C275" s="822" t="s">
        <v>586</v>
      </c>
      <c r="D275" s="822" t="s">
        <v>1385</v>
      </c>
      <c r="E275" s="822" t="s">
        <v>3727</v>
      </c>
      <c r="F275" s="822" t="s">
        <v>3804</v>
      </c>
      <c r="G275" s="822" t="s">
        <v>3805</v>
      </c>
      <c r="H275" s="831">
        <v>2</v>
      </c>
      <c r="I275" s="831">
        <v>244</v>
      </c>
      <c r="J275" s="822"/>
      <c r="K275" s="822">
        <v>122</v>
      </c>
      <c r="L275" s="831">
        <v>3</v>
      </c>
      <c r="M275" s="831">
        <v>369</v>
      </c>
      <c r="N275" s="822"/>
      <c r="O275" s="822">
        <v>123</v>
      </c>
      <c r="P275" s="831"/>
      <c r="Q275" s="831"/>
      <c r="R275" s="827"/>
      <c r="S275" s="832"/>
    </row>
    <row r="276" spans="1:19" ht="14.45" customHeight="1" x14ac:dyDescent="0.2">
      <c r="A276" s="821" t="s">
        <v>3717</v>
      </c>
      <c r="B276" s="822" t="s">
        <v>3718</v>
      </c>
      <c r="C276" s="822" t="s">
        <v>586</v>
      </c>
      <c r="D276" s="822" t="s">
        <v>1385</v>
      </c>
      <c r="E276" s="822" t="s">
        <v>3727</v>
      </c>
      <c r="F276" s="822" t="s">
        <v>3806</v>
      </c>
      <c r="G276" s="822" t="s">
        <v>3807</v>
      </c>
      <c r="H276" s="831">
        <v>1</v>
      </c>
      <c r="I276" s="831">
        <v>125</v>
      </c>
      <c r="J276" s="822"/>
      <c r="K276" s="822">
        <v>125</v>
      </c>
      <c r="L276" s="831">
        <v>5</v>
      </c>
      <c r="M276" s="831">
        <v>630</v>
      </c>
      <c r="N276" s="822"/>
      <c r="O276" s="822">
        <v>126</v>
      </c>
      <c r="P276" s="831"/>
      <c r="Q276" s="831"/>
      <c r="R276" s="827"/>
      <c r="S276" s="832"/>
    </row>
    <row r="277" spans="1:19" ht="14.45" customHeight="1" x14ac:dyDescent="0.2">
      <c r="A277" s="821" t="s">
        <v>3717</v>
      </c>
      <c r="B277" s="822" t="s">
        <v>3718</v>
      </c>
      <c r="C277" s="822" t="s">
        <v>586</v>
      </c>
      <c r="D277" s="822" t="s">
        <v>1385</v>
      </c>
      <c r="E277" s="822" t="s">
        <v>3727</v>
      </c>
      <c r="F277" s="822" t="s">
        <v>3812</v>
      </c>
      <c r="G277" s="822" t="s">
        <v>3813</v>
      </c>
      <c r="H277" s="831"/>
      <c r="I277" s="831"/>
      <c r="J277" s="822"/>
      <c r="K277" s="822"/>
      <c r="L277" s="831">
        <v>1</v>
      </c>
      <c r="M277" s="831">
        <v>993</v>
      </c>
      <c r="N277" s="822"/>
      <c r="O277" s="822">
        <v>993</v>
      </c>
      <c r="P277" s="831"/>
      <c r="Q277" s="831"/>
      <c r="R277" s="827"/>
      <c r="S277" s="832"/>
    </row>
    <row r="278" spans="1:19" ht="14.45" customHeight="1" x14ac:dyDescent="0.2">
      <c r="A278" s="821" t="s">
        <v>3717</v>
      </c>
      <c r="B278" s="822" t="s">
        <v>3718</v>
      </c>
      <c r="C278" s="822" t="s">
        <v>586</v>
      </c>
      <c r="D278" s="822" t="s">
        <v>1385</v>
      </c>
      <c r="E278" s="822" t="s">
        <v>3727</v>
      </c>
      <c r="F278" s="822" t="s">
        <v>3814</v>
      </c>
      <c r="G278" s="822" t="s">
        <v>3815</v>
      </c>
      <c r="H278" s="831">
        <v>7</v>
      </c>
      <c r="I278" s="831">
        <v>2485</v>
      </c>
      <c r="J278" s="822"/>
      <c r="K278" s="822">
        <v>355</v>
      </c>
      <c r="L278" s="831">
        <v>2</v>
      </c>
      <c r="M278" s="831">
        <v>712</v>
      </c>
      <c r="N278" s="822"/>
      <c r="O278" s="822">
        <v>356</v>
      </c>
      <c r="P278" s="831">
        <v>1</v>
      </c>
      <c r="Q278" s="831">
        <v>368</v>
      </c>
      <c r="R278" s="827"/>
      <c r="S278" s="832">
        <v>368</v>
      </c>
    </row>
    <row r="279" spans="1:19" ht="14.45" customHeight="1" x14ac:dyDescent="0.2">
      <c r="A279" s="821" t="s">
        <v>3717</v>
      </c>
      <c r="B279" s="822" t="s">
        <v>3718</v>
      </c>
      <c r="C279" s="822" t="s">
        <v>586</v>
      </c>
      <c r="D279" s="822" t="s">
        <v>1385</v>
      </c>
      <c r="E279" s="822" t="s">
        <v>3727</v>
      </c>
      <c r="F279" s="822" t="s">
        <v>3820</v>
      </c>
      <c r="G279" s="822" t="s">
        <v>3821</v>
      </c>
      <c r="H279" s="831">
        <v>11</v>
      </c>
      <c r="I279" s="831">
        <v>1595</v>
      </c>
      <c r="J279" s="822"/>
      <c r="K279" s="822">
        <v>145</v>
      </c>
      <c r="L279" s="831">
        <v>12</v>
      </c>
      <c r="M279" s="831">
        <v>1752</v>
      </c>
      <c r="N279" s="822"/>
      <c r="O279" s="822">
        <v>146</v>
      </c>
      <c r="P279" s="831">
        <v>11</v>
      </c>
      <c r="Q279" s="831">
        <v>1661</v>
      </c>
      <c r="R279" s="827"/>
      <c r="S279" s="832">
        <v>151</v>
      </c>
    </row>
    <row r="280" spans="1:19" ht="14.45" customHeight="1" x14ac:dyDescent="0.2">
      <c r="A280" s="821" t="s">
        <v>3717</v>
      </c>
      <c r="B280" s="822" t="s">
        <v>3718</v>
      </c>
      <c r="C280" s="822" t="s">
        <v>586</v>
      </c>
      <c r="D280" s="822" t="s">
        <v>1385</v>
      </c>
      <c r="E280" s="822" t="s">
        <v>3727</v>
      </c>
      <c r="F280" s="822" t="s">
        <v>3830</v>
      </c>
      <c r="G280" s="822" t="s">
        <v>3831</v>
      </c>
      <c r="H280" s="831">
        <v>1</v>
      </c>
      <c r="I280" s="831">
        <v>165</v>
      </c>
      <c r="J280" s="822"/>
      <c r="K280" s="822">
        <v>165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3717</v>
      </c>
      <c r="B281" s="822" t="s">
        <v>3718</v>
      </c>
      <c r="C281" s="822" t="s">
        <v>586</v>
      </c>
      <c r="D281" s="822" t="s">
        <v>1386</v>
      </c>
      <c r="E281" s="822" t="s">
        <v>3719</v>
      </c>
      <c r="F281" s="822" t="s">
        <v>3720</v>
      </c>
      <c r="G281" s="822" t="s">
        <v>809</v>
      </c>
      <c r="H281" s="831"/>
      <c r="I281" s="831"/>
      <c r="J281" s="822"/>
      <c r="K281" s="822"/>
      <c r="L281" s="831">
        <v>0.1</v>
      </c>
      <c r="M281" s="831">
        <v>6.97</v>
      </c>
      <c r="N281" s="822"/>
      <c r="O281" s="822">
        <v>69.699999999999989</v>
      </c>
      <c r="P281" s="831"/>
      <c r="Q281" s="831"/>
      <c r="R281" s="827"/>
      <c r="S281" s="832"/>
    </row>
    <row r="282" spans="1:19" ht="14.45" customHeight="1" x14ac:dyDescent="0.2">
      <c r="A282" s="821" t="s">
        <v>3717</v>
      </c>
      <c r="B282" s="822" t="s">
        <v>3718</v>
      </c>
      <c r="C282" s="822" t="s">
        <v>586</v>
      </c>
      <c r="D282" s="822" t="s">
        <v>1386</v>
      </c>
      <c r="E282" s="822" t="s">
        <v>3727</v>
      </c>
      <c r="F282" s="822" t="s">
        <v>3728</v>
      </c>
      <c r="G282" s="822" t="s">
        <v>3729</v>
      </c>
      <c r="H282" s="831">
        <v>2</v>
      </c>
      <c r="I282" s="831">
        <v>168</v>
      </c>
      <c r="J282" s="822"/>
      <c r="K282" s="822">
        <v>84</v>
      </c>
      <c r="L282" s="831">
        <v>1</v>
      </c>
      <c r="M282" s="831">
        <v>85</v>
      </c>
      <c r="N282" s="822"/>
      <c r="O282" s="822">
        <v>85</v>
      </c>
      <c r="P282" s="831"/>
      <c r="Q282" s="831"/>
      <c r="R282" s="827"/>
      <c r="S282" s="832"/>
    </row>
    <row r="283" spans="1:19" ht="14.45" customHeight="1" x14ac:dyDescent="0.2">
      <c r="A283" s="821" t="s">
        <v>3717</v>
      </c>
      <c r="B283" s="822" t="s">
        <v>3718</v>
      </c>
      <c r="C283" s="822" t="s">
        <v>586</v>
      </c>
      <c r="D283" s="822" t="s">
        <v>1386</v>
      </c>
      <c r="E283" s="822" t="s">
        <v>3727</v>
      </c>
      <c r="F283" s="822" t="s">
        <v>3749</v>
      </c>
      <c r="G283" s="822" t="s">
        <v>3750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87</v>
      </c>
      <c r="R283" s="827"/>
      <c r="S283" s="832">
        <v>87</v>
      </c>
    </row>
    <row r="284" spans="1:19" ht="14.45" customHeight="1" x14ac:dyDescent="0.2">
      <c r="A284" s="821" t="s">
        <v>3717</v>
      </c>
      <c r="B284" s="822" t="s">
        <v>3718</v>
      </c>
      <c r="C284" s="822" t="s">
        <v>586</v>
      </c>
      <c r="D284" s="822" t="s">
        <v>1386</v>
      </c>
      <c r="E284" s="822" t="s">
        <v>3727</v>
      </c>
      <c r="F284" s="822" t="s">
        <v>3751</v>
      </c>
      <c r="G284" s="822" t="s">
        <v>3752</v>
      </c>
      <c r="H284" s="831">
        <v>371</v>
      </c>
      <c r="I284" s="831">
        <v>46746</v>
      </c>
      <c r="J284" s="822"/>
      <c r="K284" s="822">
        <v>126</v>
      </c>
      <c r="L284" s="831">
        <v>245</v>
      </c>
      <c r="M284" s="831">
        <v>31115</v>
      </c>
      <c r="N284" s="822"/>
      <c r="O284" s="822">
        <v>127</v>
      </c>
      <c r="P284" s="831">
        <v>220</v>
      </c>
      <c r="Q284" s="831">
        <v>30140</v>
      </c>
      <c r="R284" s="827"/>
      <c r="S284" s="832">
        <v>137</v>
      </c>
    </row>
    <row r="285" spans="1:19" ht="14.45" customHeight="1" x14ac:dyDescent="0.2">
      <c r="A285" s="821" t="s">
        <v>3717</v>
      </c>
      <c r="B285" s="822" t="s">
        <v>3718</v>
      </c>
      <c r="C285" s="822" t="s">
        <v>586</v>
      </c>
      <c r="D285" s="822" t="s">
        <v>1386</v>
      </c>
      <c r="E285" s="822" t="s">
        <v>3727</v>
      </c>
      <c r="F285" s="822" t="s">
        <v>3769</v>
      </c>
      <c r="G285" s="822" t="s">
        <v>3770</v>
      </c>
      <c r="H285" s="831"/>
      <c r="I285" s="831"/>
      <c r="J285" s="822"/>
      <c r="K285" s="822"/>
      <c r="L285" s="831">
        <v>1</v>
      </c>
      <c r="M285" s="831">
        <v>1328</v>
      </c>
      <c r="N285" s="822"/>
      <c r="O285" s="822">
        <v>1328</v>
      </c>
      <c r="P285" s="831"/>
      <c r="Q285" s="831"/>
      <c r="R285" s="827"/>
      <c r="S285" s="832"/>
    </row>
    <row r="286" spans="1:19" ht="14.45" customHeight="1" x14ac:dyDescent="0.2">
      <c r="A286" s="821" t="s">
        <v>3717</v>
      </c>
      <c r="B286" s="822" t="s">
        <v>3718</v>
      </c>
      <c r="C286" s="822" t="s">
        <v>586</v>
      </c>
      <c r="D286" s="822" t="s">
        <v>1386</v>
      </c>
      <c r="E286" s="822" t="s">
        <v>3727</v>
      </c>
      <c r="F286" s="822" t="s">
        <v>3777</v>
      </c>
      <c r="G286" s="822" t="s">
        <v>3778</v>
      </c>
      <c r="H286" s="831"/>
      <c r="I286" s="831"/>
      <c r="J286" s="822"/>
      <c r="K286" s="822"/>
      <c r="L286" s="831"/>
      <c r="M286" s="831"/>
      <c r="N286" s="822"/>
      <c r="O286" s="822"/>
      <c r="P286" s="831">
        <v>1</v>
      </c>
      <c r="Q286" s="831">
        <v>175</v>
      </c>
      <c r="R286" s="827"/>
      <c r="S286" s="832">
        <v>175</v>
      </c>
    </row>
    <row r="287" spans="1:19" ht="14.45" customHeight="1" x14ac:dyDescent="0.2">
      <c r="A287" s="821" t="s">
        <v>3717</v>
      </c>
      <c r="B287" s="822" t="s">
        <v>3718</v>
      </c>
      <c r="C287" s="822" t="s">
        <v>586</v>
      </c>
      <c r="D287" s="822" t="s">
        <v>1386</v>
      </c>
      <c r="E287" s="822" t="s">
        <v>3727</v>
      </c>
      <c r="F287" s="822" t="s">
        <v>3779</v>
      </c>
      <c r="G287" s="822" t="s">
        <v>3780</v>
      </c>
      <c r="H287" s="831">
        <v>400</v>
      </c>
      <c r="I287" s="831">
        <v>13333.32</v>
      </c>
      <c r="J287" s="822"/>
      <c r="K287" s="822">
        <v>33.333300000000001</v>
      </c>
      <c r="L287" s="831">
        <v>304</v>
      </c>
      <c r="M287" s="831">
        <v>10133.31</v>
      </c>
      <c r="N287" s="822"/>
      <c r="O287" s="822">
        <v>33.333256578947363</v>
      </c>
      <c r="P287" s="831">
        <v>284</v>
      </c>
      <c r="Q287" s="831">
        <v>12937.799999999997</v>
      </c>
      <c r="R287" s="827"/>
      <c r="S287" s="832">
        <v>45.555633802816892</v>
      </c>
    </row>
    <row r="288" spans="1:19" ht="14.45" customHeight="1" x14ac:dyDescent="0.2">
      <c r="A288" s="821" t="s">
        <v>3717</v>
      </c>
      <c r="B288" s="822" t="s">
        <v>3718</v>
      </c>
      <c r="C288" s="822" t="s">
        <v>586</v>
      </c>
      <c r="D288" s="822" t="s">
        <v>1386</v>
      </c>
      <c r="E288" s="822" t="s">
        <v>3727</v>
      </c>
      <c r="F288" s="822" t="s">
        <v>3785</v>
      </c>
      <c r="G288" s="822" t="s">
        <v>3786</v>
      </c>
      <c r="H288" s="831">
        <v>2</v>
      </c>
      <c r="I288" s="831">
        <v>174</v>
      </c>
      <c r="J288" s="822"/>
      <c r="K288" s="822">
        <v>87</v>
      </c>
      <c r="L288" s="831">
        <v>1</v>
      </c>
      <c r="M288" s="831">
        <v>88</v>
      </c>
      <c r="N288" s="822"/>
      <c r="O288" s="822">
        <v>88</v>
      </c>
      <c r="P288" s="831">
        <v>1</v>
      </c>
      <c r="Q288" s="831">
        <v>93</v>
      </c>
      <c r="R288" s="827"/>
      <c r="S288" s="832">
        <v>93</v>
      </c>
    </row>
    <row r="289" spans="1:19" ht="14.45" customHeight="1" x14ac:dyDescent="0.2">
      <c r="A289" s="821" t="s">
        <v>3717</v>
      </c>
      <c r="B289" s="822" t="s">
        <v>3718</v>
      </c>
      <c r="C289" s="822" t="s">
        <v>586</v>
      </c>
      <c r="D289" s="822" t="s">
        <v>1386</v>
      </c>
      <c r="E289" s="822" t="s">
        <v>3727</v>
      </c>
      <c r="F289" s="822" t="s">
        <v>3796</v>
      </c>
      <c r="G289" s="822" t="s">
        <v>3797</v>
      </c>
      <c r="H289" s="831">
        <v>86</v>
      </c>
      <c r="I289" s="831">
        <v>21844</v>
      </c>
      <c r="J289" s="822"/>
      <c r="K289" s="822">
        <v>254</v>
      </c>
      <c r="L289" s="831">
        <v>101</v>
      </c>
      <c r="M289" s="831">
        <v>25755</v>
      </c>
      <c r="N289" s="822"/>
      <c r="O289" s="822">
        <v>255</v>
      </c>
      <c r="P289" s="831">
        <v>107</v>
      </c>
      <c r="Q289" s="831">
        <v>29425</v>
      </c>
      <c r="R289" s="827"/>
      <c r="S289" s="832">
        <v>275</v>
      </c>
    </row>
    <row r="290" spans="1:19" ht="14.45" customHeight="1" x14ac:dyDescent="0.2">
      <c r="A290" s="821" t="s">
        <v>3717</v>
      </c>
      <c r="B290" s="822" t="s">
        <v>3718</v>
      </c>
      <c r="C290" s="822" t="s">
        <v>586</v>
      </c>
      <c r="D290" s="822" t="s">
        <v>1386</v>
      </c>
      <c r="E290" s="822" t="s">
        <v>3727</v>
      </c>
      <c r="F290" s="822" t="s">
        <v>3820</v>
      </c>
      <c r="G290" s="822" t="s">
        <v>3821</v>
      </c>
      <c r="H290" s="831">
        <v>1</v>
      </c>
      <c r="I290" s="831">
        <v>145</v>
      </c>
      <c r="J290" s="822"/>
      <c r="K290" s="822">
        <v>145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3717</v>
      </c>
      <c r="B291" s="822" t="s">
        <v>3718</v>
      </c>
      <c r="C291" s="822" t="s">
        <v>586</v>
      </c>
      <c r="D291" s="822" t="s">
        <v>1386</v>
      </c>
      <c r="E291" s="822" t="s">
        <v>3727</v>
      </c>
      <c r="F291" s="822" t="s">
        <v>3830</v>
      </c>
      <c r="G291" s="822" t="s">
        <v>3831</v>
      </c>
      <c r="H291" s="831">
        <v>1</v>
      </c>
      <c r="I291" s="831">
        <v>165</v>
      </c>
      <c r="J291" s="822"/>
      <c r="K291" s="822">
        <v>165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3717</v>
      </c>
      <c r="B292" s="822" t="s">
        <v>3718</v>
      </c>
      <c r="C292" s="822" t="s">
        <v>586</v>
      </c>
      <c r="D292" s="822" t="s">
        <v>1386</v>
      </c>
      <c r="E292" s="822" t="s">
        <v>3727</v>
      </c>
      <c r="F292" s="822" t="s">
        <v>3852</v>
      </c>
      <c r="G292" s="822" t="s">
        <v>3853</v>
      </c>
      <c r="H292" s="831"/>
      <c r="I292" s="831"/>
      <c r="J292" s="822"/>
      <c r="K292" s="822"/>
      <c r="L292" s="831"/>
      <c r="M292" s="831"/>
      <c r="N292" s="822"/>
      <c r="O292" s="822"/>
      <c r="P292" s="831">
        <v>1</v>
      </c>
      <c r="Q292" s="831">
        <v>551</v>
      </c>
      <c r="R292" s="827"/>
      <c r="S292" s="832">
        <v>551</v>
      </c>
    </row>
    <row r="293" spans="1:19" ht="14.45" customHeight="1" x14ac:dyDescent="0.2">
      <c r="A293" s="821" t="s">
        <v>3717</v>
      </c>
      <c r="B293" s="822" t="s">
        <v>3718</v>
      </c>
      <c r="C293" s="822" t="s">
        <v>586</v>
      </c>
      <c r="D293" s="822" t="s">
        <v>1387</v>
      </c>
      <c r="E293" s="822" t="s">
        <v>3719</v>
      </c>
      <c r="F293" s="822" t="s">
        <v>3720</v>
      </c>
      <c r="G293" s="822" t="s">
        <v>809</v>
      </c>
      <c r="H293" s="831">
        <v>1.8</v>
      </c>
      <c r="I293" s="831">
        <v>125.46000000000001</v>
      </c>
      <c r="J293" s="822"/>
      <c r="K293" s="822">
        <v>69.7</v>
      </c>
      <c r="L293" s="831">
        <v>1.5</v>
      </c>
      <c r="M293" s="831">
        <v>104.55</v>
      </c>
      <c r="N293" s="822"/>
      <c r="O293" s="822">
        <v>69.7</v>
      </c>
      <c r="P293" s="831">
        <v>3.0999999999999996</v>
      </c>
      <c r="Q293" s="831">
        <v>216.07</v>
      </c>
      <c r="R293" s="827"/>
      <c r="S293" s="832">
        <v>69.7</v>
      </c>
    </row>
    <row r="294" spans="1:19" ht="14.45" customHeight="1" x14ac:dyDescent="0.2">
      <c r="A294" s="821" t="s">
        <v>3717</v>
      </c>
      <c r="B294" s="822" t="s">
        <v>3718</v>
      </c>
      <c r="C294" s="822" t="s">
        <v>586</v>
      </c>
      <c r="D294" s="822" t="s">
        <v>1387</v>
      </c>
      <c r="E294" s="822" t="s">
        <v>3727</v>
      </c>
      <c r="F294" s="822" t="s">
        <v>3728</v>
      </c>
      <c r="G294" s="822" t="s">
        <v>3729</v>
      </c>
      <c r="H294" s="831">
        <v>71</v>
      </c>
      <c r="I294" s="831">
        <v>5964</v>
      </c>
      <c r="J294" s="822"/>
      <c r="K294" s="822">
        <v>84</v>
      </c>
      <c r="L294" s="831">
        <v>38</v>
      </c>
      <c r="M294" s="831">
        <v>3230</v>
      </c>
      <c r="N294" s="822"/>
      <c r="O294" s="822">
        <v>85</v>
      </c>
      <c r="P294" s="831">
        <v>61</v>
      </c>
      <c r="Q294" s="831">
        <v>5429</v>
      </c>
      <c r="R294" s="827"/>
      <c r="S294" s="832">
        <v>89</v>
      </c>
    </row>
    <row r="295" spans="1:19" ht="14.45" customHeight="1" x14ac:dyDescent="0.2">
      <c r="A295" s="821" t="s">
        <v>3717</v>
      </c>
      <c r="B295" s="822" t="s">
        <v>3718</v>
      </c>
      <c r="C295" s="822" t="s">
        <v>586</v>
      </c>
      <c r="D295" s="822" t="s">
        <v>1387</v>
      </c>
      <c r="E295" s="822" t="s">
        <v>3727</v>
      </c>
      <c r="F295" s="822" t="s">
        <v>3732</v>
      </c>
      <c r="G295" s="822" t="s">
        <v>3733</v>
      </c>
      <c r="H295" s="831">
        <v>27</v>
      </c>
      <c r="I295" s="831">
        <v>1026</v>
      </c>
      <c r="J295" s="822"/>
      <c r="K295" s="822">
        <v>38</v>
      </c>
      <c r="L295" s="831">
        <v>15</v>
      </c>
      <c r="M295" s="831">
        <v>570</v>
      </c>
      <c r="N295" s="822"/>
      <c r="O295" s="822">
        <v>38</v>
      </c>
      <c r="P295" s="831">
        <v>15</v>
      </c>
      <c r="Q295" s="831">
        <v>600</v>
      </c>
      <c r="R295" s="827"/>
      <c r="S295" s="832">
        <v>40</v>
      </c>
    </row>
    <row r="296" spans="1:19" ht="14.45" customHeight="1" x14ac:dyDescent="0.2">
      <c r="A296" s="821" t="s">
        <v>3717</v>
      </c>
      <c r="B296" s="822" t="s">
        <v>3718</v>
      </c>
      <c r="C296" s="822" t="s">
        <v>586</v>
      </c>
      <c r="D296" s="822" t="s">
        <v>1387</v>
      </c>
      <c r="E296" s="822" t="s">
        <v>3727</v>
      </c>
      <c r="F296" s="822" t="s">
        <v>3734</v>
      </c>
      <c r="G296" s="822" t="s">
        <v>3735</v>
      </c>
      <c r="H296" s="831">
        <v>4</v>
      </c>
      <c r="I296" s="831">
        <v>20</v>
      </c>
      <c r="J296" s="822"/>
      <c r="K296" s="822">
        <v>5</v>
      </c>
      <c r="L296" s="831">
        <v>3</v>
      </c>
      <c r="M296" s="831">
        <v>15</v>
      </c>
      <c r="N296" s="822"/>
      <c r="O296" s="822">
        <v>5</v>
      </c>
      <c r="P296" s="831">
        <v>1</v>
      </c>
      <c r="Q296" s="831">
        <v>5</v>
      </c>
      <c r="R296" s="827"/>
      <c r="S296" s="832">
        <v>5</v>
      </c>
    </row>
    <row r="297" spans="1:19" ht="14.45" customHeight="1" x14ac:dyDescent="0.2">
      <c r="A297" s="821" t="s">
        <v>3717</v>
      </c>
      <c r="B297" s="822" t="s">
        <v>3718</v>
      </c>
      <c r="C297" s="822" t="s">
        <v>586</v>
      </c>
      <c r="D297" s="822" t="s">
        <v>1387</v>
      </c>
      <c r="E297" s="822" t="s">
        <v>3727</v>
      </c>
      <c r="F297" s="822" t="s">
        <v>3736</v>
      </c>
      <c r="G297" s="822" t="s">
        <v>3737</v>
      </c>
      <c r="H297" s="831">
        <v>3</v>
      </c>
      <c r="I297" s="831">
        <v>15</v>
      </c>
      <c r="J297" s="822"/>
      <c r="K297" s="822">
        <v>5</v>
      </c>
      <c r="L297" s="831">
        <v>2</v>
      </c>
      <c r="M297" s="831">
        <v>10</v>
      </c>
      <c r="N297" s="822"/>
      <c r="O297" s="822">
        <v>5</v>
      </c>
      <c r="P297" s="831">
        <v>6</v>
      </c>
      <c r="Q297" s="831">
        <v>30</v>
      </c>
      <c r="R297" s="827"/>
      <c r="S297" s="832">
        <v>5</v>
      </c>
    </row>
    <row r="298" spans="1:19" ht="14.45" customHeight="1" x14ac:dyDescent="0.2">
      <c r="A298" s="821" t="s">
        <v>3717</v>
      </c>
      <c r="B298" s="822" t="s">
        <v>3718</v>
      </c>
      <c r="C298" s="822" t="s">
        <v>586</v>
      </c>
      <c r="D298" s="822" t="s">
        <v>1387</v>
      </c>
      <c r="E298" s="822" t="s">
        <v>3727</v>
      </c>
      <c r="F298" s="822" t="s">
        <v>3739</v>
      </c>
      <c r="G298" s="822" t="s">
        <v>3740</v>
      </c>
      <c r="H298" s="831">
        <v>2</v>
      </c>
      <c r="I298" s="831">
        <v>484</v>
      </c>
      <c r="J298" s="822"/>
      <c r="K298" s="822">
        <v>242</v>
      </c>
      <c r="L298" s="831">
        <v>2</v>
      </c>
      <c r="M298" s="831">
        <v>486</v>
      </c>
      <c r="N298" s="822"/>
      <c r="O298" s="822">
        <v>243</v>
      </c>
      <c r="P298" s="831">
        <v>10</v>
      </c>
      <c r="Q298" s="831">
        <v>2520</v>
      </c>
      <c r="R298" s="827"/>
      <c r="S298" s="832">
        <v>252</v>
      </c>
    </row>
    <row r="299" spans="1:19" ht="14.45" customHeight="1" x14ac:dyDescent="0.2">
      <c r="A299" s="821" t="s">
        <v>3717</v>
      </c>
      <c r="B299" s="822" t="s">
        <v>3718</v>
      </c>
      <c r="C299" s="822" t="s">
        <v>586</v>
      </c>
      <c r="D299" s="822" t="s">
        <v>1387</v>
      </c>
      <c r="E299" s="822" t="s">
        <v>3727</v>
      </c>
      <c r="F299" s="822" t="s">
        <v>3741</v>
      </c>
      <c r="G299" s="822" t="s">
        <v>3742</v>
      </c>
      <c r="H299" s="831">
        <v>2</v>
      </c>
      <c r="I299" s="831">
        <v>768</v>
      </c>
      <c r="J299" s="822"/>
      <c r="K299" s="822">
        <v>384</v>
      </c>
      <c r="L299" s="831">
        <v>1</v>
      </c>
      <c r="M299" s="831">
        <v>385</v>
      </c>
      <c r="N299" s="822"/>
      <c r="O299" s="822">
        <v>385</v>
      </c>
      <c r="P299" s="831">
        <v>2</v>
      </c>
      <c r="Q299" s="831">
        <v>794</v>
      </c>
      <c r="R299" s="827"/>
      <c r="S299" s="832">
        <v>397</v>
      </c>
    </row>
    <row r="300" spans="1:19" ht="14.45" customHeight="1" x14ac:dyDescent="0.2">
      <c r="A300" s="821" t="s">
        <v>3717</v>
      </c>
      <c r="B300" s="822" t="s">
        <v>3718</v>
      </c>
      <c r="C300" s="822" t="s">
        <v>586</v>
      </c>
      <c r="D300" s="822" t="s">
        <v>1387</v>
      </c>
      <c r="E300" s="822" t="s">
        <v>3727</v>
      </c>
      <c r="F300" s="822" t="s">
        <v>3745</v>
      </c>
      <c r="G300" s="822" t="s">
        <v>3746</v>
      </c>
      <c r="H300" s="831">
        <v>33</v>
      </c>
      <c r="I300" s="831">
        <v>3003</v>
      </c>
      <c r="J300" s="822"/>
      <c r="K300" s="822">
        <v>91</v>
      </c>
      <c r="L300" s="831">
        <v>12</v>
      </c>
      <c r="M300" s="831">
        <v>1104</v>
      </c>
      <c r="N300" s="822"/>
      <c r="O300" s="822">
        <v>92</v>
      </c>
      <c r="P300" s="831">
        <v>34</v>
      </c>
      <c r="Q300" s="831">
        <v>3298</v>
      </c>
      <c r="R300" s="827"/>
      <c r="S300" s="832">
        <v>97</v>
      </c>
    </row>
    <row r="301" spans="1:19" ht="14.45" customHeight="1" x14ac:dyDescent="0.2">
      <c r="A301" s="821" t="s">
        <v>3717</v>
      </c>
      <c r="B301" s="822" t="s">
        <v>3718</v>
      </c>
      <c r="C301" s="822" t="s">
        <v>586</v>
      </c>
      <c r="D301" s="822" t="s">
        <v>1387</v>
      </c>
      <c r="E301" s="822" t="s">
        <v>3727</v>
      </c>
      <c r="F301" s="822" t="s">
        <v>3749</v>
      </c>
      <c r="G301" s="822" t="s">
        <v>3750</v>
      </c>
      <c r="H301" s="831">
        <v>12</v>
      </c>
      <c r="I301" s="831">
        <v>972</v>
      </c>
      <c r="J301" s="822"/>
      <c r="K301" s="822">
        <v>81</v>
      </c>
      <c r="L301" s="831">
        <v>4</v>
      </c>
      <c r="M301" s="831">
        <v>328</v>
      </c>
      <c r="N301" s="822"/>
      <c r="O301" s="822">
        <v>82</v>
      </c>
      <c r="P301" s="831">
        <v>9</v>
      </c>
      <c r="Q301" s="831">
        <v>783</v>
      </c>
      <c r="R301" s="827"/>
      <c r="S301" s="832">
        <v>87</v>
      </c>
    </row>
    <row r="302" spans="1:19" ht="14.45" customHeight="1" x14ac:dyDescent="0.2">
      <c r="A302" s="821" t="s">
        <v>3717</v>
      </c>
      <c r="B302" s="822" t="s">
        <v>3718</v>
      </c>
      <c r="C302" s="822" t="s">
        <v>586</v>
      </c>
      <c r="D302" s="822" t="s">
        <v>1387</v>
      </c>
      <c r="E302" s="822" t="s">
        <v>3727</v>
      </c>
      <c r="F302" s="822" t="s">
        <v>3751</v>
      </c>
      <c r="G302" s="822" t="s">
        <v>3752</v>
      </c>
      <c r="H302" s="831">
        <v>321</v>
      </c>
      <c r="I302" s="831">
        <v>40446</v>
      </c>
      <c r="J302" s="822"/>
      <c r="K302" s="822">
        <v>126</v>
      </c>
      <c r="L302" s="831">
        <v>181</v>
      </c>
      <c r="M302" s="831">
        <v>22987</v>
      </c>
      <c r="N302" s="822"/>
      <c r="O302" s="822">
        <v>127</v>
      </c>
      <c r="P302" s="831">
        <v>280</v>
      </c>
      <c r="Q302" s="831">
        <v>38360</v>
      </c>
      <c r="R302" s="827"/>
      <c r="S302" s="832">
        <v>137</v>
      </c>
    </row>
    <row r="303" spans="1:19" ht="14.45" customHeight="1" x14ac:dyDescent="0.2">
      <c r="A303" s="821" t="s">
        <v>3717</v>
      </c>
      <c r="B303" s="822" t="s">
        <v>3718</v>
      </c>
      <c r="C303" s="822" t="s">
        <v>586</v>
      </c>
      <c r="D303" s="822" t="s">
        <v>1387</v>
      </c>
      <c r="E303" s="822" t="s">
        <v>3727</v>
      </c>
      <c r="F303" s="822" t="s">
        <v>3759</v>
      </c>
      <c r="G303" s="822" t="s">
        <v>3760</v>
      </c>
      <c r="H303" s="831"/>
      <c r="I303" s="831"/>
      <c r="J303" s="822"/>
      <c r="K303" s="822"/>
      <c r="L303" s="831">
        <v>3</v>
      </c>
      <c r="M303" s="831">
        <v>2064</v>
      </c>
      <c r="N303" s="822"/>
      <c r="O303" s="822">
        <v>688</v>
      </c>
      <c r="P303" s="831"/>
      <c r="Q303" s="831"/>
      <c r="R303" s="827"/>
      <c r="S303" s="832"/>
    </row>
    <row r="304" spans="1:19" ht="14.45" customHeight="1" x14ac:dyDescent="0.2">
      <c r="A304" s="821" t="s">
        <v>3717</v>
      </c>
      <c r="B304" s="822" t="s">
        <v>3718</v>
      </c>
      <c r="C304" s="822" t="s">
        <v>586</v>
      </c>
      <c r="D304" s="822" t="s">
        <v>1387</v>
      </c>
      <c r="E304" s="822" t="s">
        <v>3727</v>
      </c>
      <c r="F304" s="822" t="s">
        <v>3765</v>
      </c>
      <c r="G304" s="822" t="s">
        <v>3766</v>
      </c>
      <c r="H304" s="831">
        <v>1</v>
      </c>
      <c r="I304" s="831">
        <v>1687</v>
      </c>
      <c r="J304" s="822"/>
      <c r="K304" s="822">
        <v>1687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3717</v>
      </c>
      <c r="B305" s="822" t="s">
        <v>3718</v>
      </c>
      <c r="C305" s="822" t="s">
        <v>586</v>
      </c>
      <c r="D305" s="822" t="s">
        <v>1387</v>
      </c>
      <c r="E305" s="822" t="s">
        <v>3727</v>
      </c>
      <c r="F305" s="822" t="s">
        <v>3769</v>
      </c>
      <c r="G305" s="822" t="s">
        <v>3770</v>
      </c>
      <c r="H305" s="831">
        <v>2</v>
      </c>
      <c r="I305" s="831">
        <v>2642</v>
      </c>
      <c r="J305" s="822"/>
      <c r="K305" s="822">
        <v>1321</v>
      </c>
      <c r="L305" s="831">
        <v>3</v>
      </c>
      <c r="M305" s="831">
        <v>3984</v>
      </c>
      <c r="N305" s="822"/>
      <c r="O305" s="822">
        <v>1328</v>
      </c>
      <c r="P305" s="831">
        <v>10</v>
      </c>
      <c r="Q305" s="831">
        <v>13640</v>
      </c>
      <c r="R305" s="827"/>
      <c r="S305" s="832">
        <v>1364</v>
      </c>
    </row>
    <row r="306" spans="1:19" ht="14.45" customHeight="1" x14ac:dyDescent="0.2">
      <c r="A306" s="821" t="s">
        <v>3717</v>
      </c>
      <c r="B306" s="822" t="s">
        <v>3718</v>
      </c>
      <c r="C306" s="822" t="s">
        <v>586</v>
      </c>
      <c r="D306" s="822" t="s">
        <v>1387</v>
      </c>
      <c r="E306" s="822" t="s">
        <v>3727</v>
      </c>
      <c r="F306" s="822" t="s">
        <v>3771</v>
      </c>
      <c r="G306" s="822" t="s">
        <v>3772</v>
      </c>
      <c r="H306" s="831">
        <v>2</v>
      </c>
      <c r="I306" s="831">
        <v>1964</v>
      </c>
      <c r="J306" s="822"/>
      <c r="K306" s="822">
        <v>982</v>
      </c>
      <c r="L306" s="831">
        <v>2</v>
      </c>
      <c r="M306" s="831">
        <v>1978</v>
      </c>
      <c r="N306" s="822"/>
      <c r="O306" s="822">
        <v>989</v>
      </c>
      <c r="P306" s="831"/>
      <c r="Q306" s="831"/>
      <c r="R306" s="827"/>
      <c r="S306" s="832"/>
    </row>
    <row r="307" spans="1:19" ht="14.45" customHeight="1" x14ac:dyDescent="0.2">
      <c r="A307" s="821" t="s">
        <v>3717</v>
      </c>
      <c r="B307" s="822" t="s">
        <v>3718</v>
      </c>
      <c r="C307" s="822" t="s">
        <v>586</v>
      </c>
      <c r="D307" s="822" t="s">
        <v>1387</v>
      </c>
      <c r="E307" s="822" t="s">
        <v>3727</v>
      </c>
      <c r="F307" s="822" t="s">
        <v>3777</v>
      </c>
      <c r="G307" s="822" t="s">
        <v>3778</v>
      </c>
      <c r="H307" s="831">
        <v>10</v>
      </c>
      <c r="I307" s="831">
        <v>1650</v>
      </c>
      <c r="J307" s="822"/>
      <c r="K307" s="822">
        <v>165</v>
      </c>
      <c r="L307" s="831">
        <v>2</v>
      </c>
      <c r="M307" s="831">
        <v>332</v>
      </c>
      <c r="N307" s="822"/>
      <c r="O307" s="822">
        <v>166</v>
      </c>
      <c r="P307" s="831">
        <v>1</v>
      </c>
      <c r="Q307" s="831">
        <v>175</v>
      </c>
      <c r="R307" s="827"/>
      <c r="S307" s="832">
        <v>175</v>
      </c>
    </row>
    <row r="308" spans="1:19" ht="14.45" customHeight="1" x14ac:dyDescent="0.2">
      <c r="A308" s="821" t="s">
        <v>3717</v>
      </c>
      <c r="B308" s="822" t="s">
        <v>3718</v>
      </c>
      <c r="C308" s="822" t="s">
        <v>586</v>
      </c>
      <c r="D308" s="822" t="s">
        <v>1387</v>
      </c>
      <c r="E308" s="822" t="s">
        <v>3727</v>
      </c>
      <c r="F308" s="822" t="s">
        <v>3779</v>
      </c>
      <c r="G308" s="822" t="s">
        <v>3780</v>
      </c>
      <c r="H308" s="831">
        <v>312</v>
      </c>
      <c r="I308" s="831">
        <v>10399.99</v>
      </c>
      <c r="J308" s="822"/>
      <c r="K308" s="822">
        <v>33.333301282051281</v>
      </c>
      <c r="L308" s="831">
        <v>171</v>
      </c>
      <c r="M308" s="831">
        <v>5699.98</v>
      </c>
      <c r="N308" s="822"/>
      <c r="O308" s="822">
        <v>33.333216374269</v>
      </c>
      <c r="P308" s="831">
        <v>256</v>
      </c>
      <c r="Q308" s="831">
        <v>11662.239999999998</v>
      </c>
      <c r="R308" s="827"/>
      <c r="S308" s="832">
        <v>45.555624999999992</v>
      </c>
    </row>
    <row r="309" spans="1:19" ht="14.45" customHeight="1" x14ac:dyDescent="0.2">
      <c r="A309" s="821" t="s">
        <v>3717</v>
      </c>
      <c r="B309" s="822" t="s">
        <v>3718</v>
      </c>
      <c r="C309" s="822" t="s">
        <v>586</v>
      </c>
      <c r="D309" s="822" t="s">
        <v>1387</v>
      </c>
      <c r="E309" s="822" t="s">
        <v>3727</v>
      </c>
      <c r="F309" s="822" t="s">
        <v>3781</v>
      </c>
      <c r="G309" s="822" t="s">
        <v>3782</v>
      </c>
      <c r="H309" s="831">
        <v>1</v>
      </c>
      <c r="I309" s="831">
        <v>116</v>
      </c>
      <c r="J309" s="822"/>
      <c r="K309" s="822">
        <v>116</v>
      </c>
      <c r="L309" s="831">
        <v>2</v>
      </c>
      <c r="M309" s="831">
        <v>234</v>
      </c>
      <c r="N309" s="822"/>
      <c r="O309" s="822">
        <v>117</v>
      </c>
      <c r="P309" s="831">
        <v>2</v>
      </c>
      <c r="Q309" s="831">
        <v>254</v>
      </c>
      <c r="R309" s="827"/>
      <c r="S309" s="832">
        <v>127</v>
      </c>
    </row>
    <row r="310" spans="1:19" ht="14.45" customHeight="1" x14ac:dyDescent="0.2">
      <c r="A310" s="821" t="s">
        <v>3717</v>
      </c>
      <c r="B310" s="822" t="s">
        <v>3718</v>
      </c>
      <c r="C310" s="822" t="s">
        <v>586</v>
      </c>
      <c r="D310" s="822" t="s">
        <v>1387</v>
      </c>
      <c r="E310" s="822" t="s">
        <v>3727</v>
      </c>
      <c r="F310" s="822" t="s">
        <v>3785</v>
      </c>
      <c r="G310" s="822" t="s">
        <v>3786</v>
      </c>
      <c r="H310" s="831">
        <v>8</v>
      </c>
      <c r="I310" s="831">
        <v>696</v>
      </c>
      <c r="J310" s="822"/>
      <c r="K310" s="822">
        <v>87</v>
      </c>
      <c r="L310" s="831">
        <v>10</v>
      </c>
      <c r="M310" s="831">
        <v>880</v>
      </c>
      <c r="N310" s="822"/>
      <c r="O310" s="822">
        <v>88</v>
      </c>
      <c r="P310" s="831">
        <v>12</v>
      </c>
      <c r="Q310" s="831">
        <v>1116</v>
      </c>
      <c r="R310" s="827"/>
      <c r="S310" s="832">
        <v>93</v>
      </c>
    </row>
    <row r="311" spans="1:19" ht="14.45" customHeight="1" x14ac:dyDescent="0.2">
      <c r="A311" s="821" t="s">
        <v>3717</v>
      </c>
      <c r="B311" s="822" t="s">
        <v>3718</v>
      </c>
      <c r="C311" s="822" t="s">
        <v>586</v>
      </c>
      <c r="D311" s="822" t="s">
        <v>1387</v>
      </c>
      <c r="E311" s="822" t="s">
        <v>3727</v>
      </c>
      <c r="F311" s="822" t="s">
        <v>3787</v>
      </c>
      <c r="G311" s="822" t="s">
        <v>3788</v>
      </c>
      <c r="H311" s="831">
        <v>5</v>
      </c>
      <c r="I311" s="831">
        <v>165</v>
      </c>
      <c r="J311" s="822"/>
      <c r="K311" s="822">
        <v>33</v>
      </c>
      <c r="L311" s="831">
        <v>3</v>
      </c>
      <c r="M311" s="831">
        <v>99</v>
      </c>
      <c r="N311" s="822"/>
      <c r="O311" s="822">
        <v>33</v>
      </c>
      <c r="P311" s="831">
        <v>10</v>
      </c>
      <c r="Q311" s="831">
        <v>340</v>
      </c>
      <c r="R311" s="827"/>
      <c r="S311" s="832">
        <v>34</v>
      </c>
    </row>
    <row r="312" spans="1:19" ht="14.45" customHeight="1" x14ac:dyDescent="0.2">
      <c r="A312" s="821" t="s">
        <v>3717</v>
      </c>
      <c r="B312" s="822" t="s">
        <v>3718</v>
      </c>
      <c r="C312" s="822" t="s">
        <v>586</v>
      </c>
      <c r="D312" s="822" t="s">
        <v>1387</v>
      </c>
      <c r="E312" s="822" t="s">
        <v>3727</v>
      </c>
      <c r="F312" s="822" t="s">
        <v>3791</v>
      </c>
      <c r="G312" s="822" t="s">
        <v>3792</v>
      </c>
      <c r="H312" s="831">
        <v>8</v>
      </c>
      <c r="I312" s="831">
        <v>3992</v>
      </c>
      <c r="J312" s="822"/>
      <c r="K312" s="822">
        <v>499</v>
      </c>
      <c r="L312" s="831">
        <v>4</v>
      </c>
      <c r="M312" s="831">
        <v>2004</v>
      </c>
      <c r="N312" s="822"/>
      <c r="O312" s="822">
        <v>501</v>
      </c>
      <c r="P312" s="831">
        <v>8</v>
      </c>
      <c r="Q312" s="831">
        <v>4112</v>
      </c>
      <c r="R312" s="827"/>
      <c r="S312" s="832">
        <v>514</v>
      </c>
    </row>
    <row r="313" spans="1:19" ht="14.45" customHeight="1" x14ac:dyDescent="0.2">
      <c r="A313" s="821" t="s">
        <v>3717</v>
      </c>
      <c r="B313" s="822" t="s">
        <v>3718</v>
      </c>
      <c r="C313" s="822" t="s">
        <v>586</v>
      </c>
      <c r="D313" s="822" t="s">
        <v>1387</v>
      </c>
      <c r="E313" s="822" t="s">
        <v>3727</v>
      </c>
      <c r="F313" s="822" t="s">
        <v>3794</v>
      </c>
      <c r="G313" s="822" t="s">
        <v>3795</v>
      </c>
      <c r="H313" s="831">
        <v>1</v>
      </c>
      <c r="I313" s="831">
        <v>158</v>
      </c>
      <c r="J313" s="822"/>
      <c r="K313" s="822">
        <v>158</v>
      </c>
      <c r="L313" s="831"/>
      <c r="M313" s="831"/>
      <c r="N313" s="822"/>
      <c r="O313" s="822"/>
      <c r="P313" s="831">
        <v>1</v>
      </c>
      <c r="Q313" s="831">
        <v>164</v>
      </c>
      <c r="R313" s="827"/>
      <c r="S313" s="832">
        <v>164</v>
      </c>
    </row>
    <row r="314" spans="1:19" ht="14.45" customHeight="1" x14ac:dyDescent="0.2">
      <c r="A314" s="821" t="s">
        <v>3717</v>
      </c>
      <c r="B314" s="822" t="s">
        <v>3718</v>
      </c>
      <c r="C314" s="822" t="s">
        <v>586</v>
      </c>
      <c r="D314" s="822" t="s">
        <v>1387</v>
      </c>
      <c r="E314" s="822" t="s">
        <v>3727</v>
      </c>
      <c r="F314" s="822" t="s">
        <v>3796</v>
      </c>
      <c r="G314" s="822" t="s">
        <v>3797</v>
      </c>
      <c r="H314" s="831">
        <v>48</v>
      </c>
      <c r="I314" s="831">
        <v>12192</v>
      </c>
      <c r="J314" s="822"/>
      <c r="K314" s="822">
        <v>254</v>
      </c>
      <c r="L314" s="831">
        <v>24</v>
      </c>
      <c r="M314" s="831">
        <v>6120</v>
      </c>
      <c r="N314" s="822"/>
      <c r="O314" s="822">
        <v>255</v>
      </c>
      <c r="P314" s="831">
        <v>20</v>
      </c>
      <c r="Q314" s="831">
        <v>5500</v>
      </c>
      <c r="R314" s="827"/>
      <c r="S314" s="832">
        <v>275</v>
      </c>
    </row>
    <row r="315" spans="1:19" ht="14.45" customHeight="1" x14ac:dyDescent="0.2">
      <c r="A315" s="821" t="s">
        <v>3717</v>
      </c>
      <c r="B315" s="822" t="s">
        <v>3718</v>
      </c>
      <c r="C315" s="822" t="s">
        <v>586</v>
      </c>
      <c r="D315" s="822" t="s">
        <v>1387</v>
      </c>
      <c r="E315" s="822" t="s">
        <v>3727</v>
      </c>
      <c r="F315" s="822" t="s">
        <v>3802</v>
      </c>
      <c r="G315" s="822" t="s">
        <v>3803</v>
      </c>
      <c r="H315" s="831"/>
      <c r="I315" s="831"/>
      <c r="J315" s="822"/>
      <c r="K315" s="822"/>
      <c r="L315" s="831">
        <v>1</v>
      </c>
      <c r="M315" s="831">
        <v>1072</v>
      </c>
      <c r="N315" s="822"/>
      <c r="O315" s="822">
        <v>1072</v>
      </c>
      <c r="P315" s="831"/>
      <c r="Q315" s="831"/>
      <c r="R315" s="827"/>
      <c r="S315" s="832"/>
    </row>
    <row r="316" spans="1:19" ht="14.45" customHeight="1" x14ac:dyDescent="0.2">
      <c r="A316" s="821" t="s">
        <v>3717</v>
      </c>
      <c r="B316" s="822" t="s">
        <v>3718</v>
      </c>
      <c r="C316" s="822" t="s">
        <v>586</v>
      </c>
      <c r="D316" s="822" t="s">
        <v>1387</v>
      </c>
      <c r="E316" s="822" t="s">
        <v>3727</v>
      </c>
      <c r="F316" s="822" t="s">
        <v>3814</v>
      </c>
      <c r="G316" s="822" t="s">
        <v>3815</v>
      </c>
      <c r="H316" s="831">
        <v>3</v>
      </c>
      <c r="I316" s="831">
        <v>1065</v>
      </c>
      <c r="J316" s="822"/>
      <c r="K316" s="822">
        <v>355</v>
      </c>
      <c r="L316" s="831">
        <v>1</v>
      </c>
      <c r="M316" s="831">
        <v>356</v>
      </c>
      <c r="N316" s="822"/>
      <c r="O316" s="822">
        <v>356</v>
      </c>
      <c r="P316" s="831">
        <v>1</v>
      </c>
      <c r="Q316" s="831">
        <v>368</v>
      </c>
      <c r="R316" s="827"/>
      <c r="S316" s="832">
        <v>368</v>
      </c>
    </row>
    <row r="317" spans="1:19" ht="14.45" customHeight="1" x14ac:dyDescent="0.2">
      <c r="A317" s="821" t="s">
        <v>3717</v>
      </c>
      <c r="B317" s="822" t="s">
        <v>3718</v>
      </c>
      <c r="C317" s="822" t="s">
        <v>586</v>
      </c>
      <c r="D317" s="822" t="s">
        <v>1387</v>
      </c>
      <c r="E317" s="822" t="s">
        <v>3727</v>
      </c>
      <c r="F317" s="822" t="s">
        <v>3822</v>
      </c>
      <c r="G317" s="822" t="s">
        <v>3823</v>
      </c>
      <c r="H317" s="831"/>
      <c r="I317" s="831"/>
      <c r="J317" s="822"/>
      <c r="K317" s="822"/>
      <c r="L317" s="831">
        <v>1</v>
      </c>
      <c r="M317" s="831">
        <v>183</v>
      </c>
      <c r="N317" s="822"/>
      <c r="O317" s="822">
        <v>183</v>
      </c>
      <c r="P317" s="831">
        <v>2</v>
      </c>
      <c r="Q317" s="831">
        <v>378</v>
      </c>
      <c r="R317" s="827"/>
      <c r="S317" s="832">
        <v>189</v>
      </c>
    </row>
    <row r="318" spans="1:19" ht="14.45" customHeight="1" x14ac:dyDescent="0.2">
      <c r="A318" s="821" t="s">
        <v>3717</v>
      </c>
      <c r="B318" s="822" t="s">
        <v>3718</v>
      </c>
      <c r="C318" s="822" t="s">
        <v>586</v>
      </c>
      <c r="D318" s="822" t="s">
        <v>1387</v>
      </c>
      <c r="E318" s="822" t="s">
        <v>3727</v>
      </c>
      <c r="F318" s="822" t="s">
        <v>3824</v>
      </c>
      <c r="G318" s="822" t="s">
        <v>3825</v>
      </c>
      <c r="H318" s="831">
        <v>1</v>
      </c>
      <c r="I318" s="831">
        <v>451</v>
      </c>
      <c r="J318" s="822"/>
      <c r="K318" s="822">
        <v>451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3717</v>
      </c>
      <c r="B319" s="822" t="s">
        <v>3718</v>
      </c>
      <c r="C319" s="822" t="s">
        <v>586</v>
      </c>
      <c r="D319" s="822" t="s">
        <v>1387</v>
      </c>
      <c r="E319" s="822" t="s">
        <v>3727</v>
      </c>
      <c r="F319" s="822" t="s">
        <v>3830</v>
      </c>
      <c r="G319" s="822" t="s">
        <v>3831</v>
      </c>
      <c r="H319" s="831">
        <v>7</v>
      </c>
      <c r="I319" s="831">
        <v>1155</v>
      </c>
      <c r="J319" s="822"/>
      <c r="K319" s="822">
        <v>165</v>
      </c>
      <c r="L319" s="831">
        <v>4</v>
      </c>
      <c r="M319" s="831">
        <v>664</v>
      </c>
      <c r="N319" s="822"/>
      <c r="O319" s="822">
        <v>166</v>
      </c>
      <c r="P319" s="831">
        <v>7</v>
      </c>
      <c r="Q319" s="831">
        <v>1197</v>
      </c>
      <c r="R319" s="827"/>
      <c r="S319" s="832">
        <v>171</v>
      </c>
    </row>
    <row r="320" spans="1:19" ht="14.45" customHeight="1" x14ac:dyDescent="0.2">
      <c r="A320" s="821" t="s">
        <v>3717</v>
      </c>
      <c r="B320" s="822" t="s">
        <v>3718</v>
      </c>
      <c r="C320" s="822" t="s">
        <v>586</v>
      </c>
      <c r="D320" s="822" t="s">
        <v>1387</v>
      </c>
      <c r="E320" s="822" t="s">
        <v>3727</v>
      </c>
      <c r="F320" s="822" t="s">
        <v>3848</v>
      </c>
      <c r="G320" s="822" t="s">
        <v>3849</v>
      </c>
      <c r="H320" s="831">
        <v>1</v>
      </c>
      <c r="I320" s="831">
        <v>849</v>
      </c>
      <c r="J320" s="822"/>
      <c r="K320" s="822">
        <v>849</v>
      </c>
      <c r="L320" s="831">
        <v>2</v>
      </c>
      <c r="M320" s="831">
        <v>1704</v>
      </c>
      <c r="N320" s="822"/>
      <c r="O320" s="822">
        <v>852</v>
      </c>
      <c r="P320" s="831"/>
      <c r="Q320" s="831"/>
      <c r="R320" s="827"/>
      <c r="S320" s="832"/>
    </row>
    <row r="321" spans="1:19" ht="14.45" customHeight="1" x14ac:dyDescent="0.2">
      <c r="A321" s="821" t="s">
        <v>3717</v>
      </c>
      <c r="B321" s="822" t="s">
        <v>3718</v>
      </c>
      <c r="C321" s="822" t="s">
        <v>586</v>
      </c>
      <c r="D321" s="822" t="s">
        <v>1389</v>
      </c>
      <c r="E321" s="822" t="s">
        <v>3719</v>
      </c>
      <c r="F321" s="822" t="s">
        <v>3720</v>
      </c>
      <c r="G321" s="822" t="s">
        <v>809</v>
      </c>
      <c r="H321" s="831">
        <v>2.9000000000000008</v>
      </c>
      <c r="I321" s="831">
        <v>202.13</v>
      </c>
      <c r="J321" s="822"/>
      <c r="K321" s="822">
        <v>69.699999999999974</v>
      </c>
      <c r="L321" s="831">
        <v>2.7000000000000006</v>
      </c>
      <c r="M321" s="831">
        <v>188.19</v>
      </c>
      <c r="N321" s="822"/>
      <c r="O321" s="822">
        <v>69.699999999999989</v>
      </c>
      <c r="P321" s="831">
        <v>2.7000000000000006</v>
      </c>
      <c r="Q321" s="831">
        <v>188.2</v>
      </c>
      <c r="R321" s="827"/>
      <c r="S321" s="832">
        <v>69.703703703703681</v>
      </c>
    </row>
    <row r="322" spans="1:19" ht="14.45" customHeight="1" x14ac:dyDescent="0.2">
      <c r="A322" s="821" t="s">
        <v>3717</v>
      </c>
      <c r="B322" s="822" t="s">
        <v>3718</v>
      </c>
      <c r="C322" s="822" t="s">
        <v>586</v>
      </c>
      <c r="D322" s="822" t="s">
        <v>1389</v>
      </c>
      <c r="E322" s="822" t="s">
        <v>3727</v>
      </c>
      <c r="F322" s="822" t="s">
        <v>3728</v>
      </c>
      <c r="G322" s="822" t="s">
        <v>3729</v>
      </c>
      <c r="H322" s="831"/>
      <c r="I322" s="831"/>
      <c r="J322" s="822"/>
      <c r="K322" s="822"/>
      <c r="L322" s="831">
        <v>1</v>
      </c>
      <c r="M322" s="831">
        <v>85</v>
      </c>
      <c r="N322" s="822"/>
      <c r="O322" s="822">
        <v>85</v>
      </c>
      <c r="P322" s="831"/>
      <c r="Q322" s="831"/>
      <c r="R322" s="827"/>
      <c r="S322" s="832"/>
    </row>
    <row r="323" spans="1:19" ht="14.45" customHeight="1" x14ac:dyDescent="0.2">
      <c r="A323" s="821" t="s">
        <v>3717</v>
      </c>
      <c r="B323" s="822" t="s">
        <v>3718</v>
      </c>
      <c r="C323" s="822" t="s">
        <v>586</v>
      </c>
      <c r="D323" s="822" t="s">
        <v>1389</v>
      </c>
      <c r="E323" s="822" t="s">
        <v>3727</v>
      </c>
      <c r="F323" s="822" t="s">
        <v>3732</v>
      </c>
      <c r="G323" s="822" t="s">
        <v>3733</v>
      </c>
      <c r="H323" s="831">
        <v>1</v>
      </c>
      <c r="I323" s="831">
        <v>38</v>
      </c>
      <c r="J323" s="822"/>
      <c r="K323" s="822">
        <v>38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3717</v>
      </c>
      <c r="B324" s="822" t="s">
        <v>3718</v>
      </c>
      <c r="C324" s="822" t="s">
        <v>586</v>
      </c>
      <c r="D324" s="822" t="s">
        <v>1389</v>
      </c>
      <c r="E324" s="822" t="s">
        <v>3727</v>
      </c>
      <c r="F324" s="822" t="s">
        <v>3747</v>
      </c>
      <c r="G324" s="822" t="s">
        <v>3748</v>
      </c>
      <c r="H324" s="831">
        <v>1</v>
      </c>
      <c r="I324" s="831">
        <v>436</v>
      </c>
      <c r="J324" s="822"/>
      <c r="K324" s="822">
        <v>436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3717</v>
      </c>
      <c r="B325" s="822" t="s">
        <v>3718</v>
      </c>
      <c r="C325" s="822" t="s">
        <v>586</v>
      </c>
      <c r="D325" s="822" t="s">
        <v>1389</v>
      </c>
      <c r="E325" s="822" t="s">
        <v>3727</v>
      </c>
      <c r="F325" s="822" t="s">
        <v>3749</v>
      </c>
      <c r="G325" s="822" t="s">
        <v>3750</v>
      </c>
      <c r="H325" s="831">
        <v>5</v>
      </c>
      <c r="I325" s="831">
        <v>405</v>
      </c>
      <c r="J325" s="822"/>
      <c r="K325" s="822">
        <v>81</v>
      </c>
      <c r="L325" s="831">
        <v>1</v>
      </c>
      <c r="M325" s="831">
        <v>82</v>
      </c>
      <c r="N325" s="822"/>
      <c r="O325" s="822">
        <v>82</v>
      </c>
      <c r="P325" s="831"/>
      <c r="Q325" s="831"/>
      <c r="R325" s="827"/>
      <c r="S325" s="832"/>
    </row>
    <row r="326" spans="1:19" ht="14.45" customHeight="1" x14ac:dyDescent="0.2">
      <c r="A326" s="821" t="s">
        <v>3717</v>
      </c>
      <c r="B326" s="822" t="s">
        <v>3718</v>
      </c>
      <c r="C326" s="822" t="s">
        <v>586</v>
      </c>
      <c r="D326" s="822" t="s">
        <v>1389</v>
      </c>
      <c r="E326" s="822" t="s">
        <v>3727</v>
      </c>
      <c r="F326" s="822" t="s">
        <v>3751</v>
      </c>
      <c r="G326" s="822" t="s">
        <v>3752</v>
      </c>
      <c r="H326" s="831">
        <v>353</v>
      </c>
      <c r="I326" s="831">
        <v>44478</v>
      </c>
      <c r="J326" s="822"/>
      <c r="K326" s="822">
        <v>126</v>
      </c>
      <c r="L326" s="831">
        <v>239</v>
      </c>
      <c r="M326" s="831">
        <v>30353</v>
      </c>
      <c r="N326" s="822"/>
      <c r="O326" s="822">
        <v>127</v>
      </c>
      <c r="P326" s="831">
        <v>246</v>
      </c>
      <c r="Q326" s="831">
        <v>33702</v>
      </c>
      <c r="R326" s="827"/>
      <c r="S326" s="832">
        <v>137</v>
      </c>
    </row>
    <row r="327" spans="1:19" ht="14.45" customHeight="1" x14ac:dyDescent="0.2">
      <c r="A327" s="821" t="s">
        <v>3717</v>
      </c>
      <c r="B327" s="822" t="s">
        <v>3718</v>
      </c>
      <c r="C327" s="822" t="s">
        <v>586</v>
      </c>
      <c r="D327" s="822" t="s">
        <v>1389</v>
      </c>
      <c r="E327" s="822" t="s">
        <v>3727</v>
      </c>
      <c r="F327" s="822" t="s">
        <v>3765</v>
      </c>
      <c r="G327" s="822" t="s">
        <v>3766</v>
      </c>
      <c r="H327" s="831">
        <v>26</v>
      </c>
      <c r="I327" s="831">
        <v>43862</v>
      </c>
      <c r="J327" s="822"/>
      <c r="K327" s="822">
        <v>1687</v>
      </c>
      <c r="L327" s="831">
        <v>25</v>
      </c>
      <c r="M327" s="831">
        <v>42325</v>
      </c>
      <c r="N327" s="822"/>
      <c r="O327" s="822">
        <v>1693</v>
      </c>
      <c r="P327" s="831">
        <v>22</v>
      </c>
      <c r="Q327" s="831">
        <v>38368</v>
      </c>
      <c r="R327" s="827"/>
      <c r="S327" s="832">
        <v>1744</v>
      </c>
    </row>
    <row r="328" spans="1:19" ht="14.45" customHeight="1" x14ac:dyDescent="0.2">
      <c r="A328" s="821" t="s">
        <v>3717</v>
      </c>
      <c r="B328" s="822" t="s">
        <v>3718</v>
      </c>
      <c r="C328" s="822" t="s">
        <v>586</v>
      </c>
      <c r="D328" s="822" t="s">
        <v>1389</v>
      </c>
      <c r="E328" s="822" t="s">
        <v>3727</v>
      </c>
      <c r="F328" s="822" t="s">
        <v>3769</v>
      </c>
      <c r="G328" s="822" t="s">
        <v>3770</v>
      </c>
      <c r="H328" s="831">
        <v>2</v>
      </c>
      <c r="I328" s="831">
        <v>2642</v>
      </c>
      <c r="J328" s="822"/>
      <c r="K328" s="822">
        <v>1321</v>
      </c>
      <c r="L328" s="831"/>
      <c r="M328" s="831"/>
      <c r="N328" s="822"/>
      <c r="O328" s="822"/>
      <c r="P328" s="831">
        <v>1</v>
      </c>
      <c r="Q328" s="831">
        <v>1364</v>
      </c>
      <c r="R328" s="827"/>
      <c r="S328" s="832">
        <v>1364</v>
      </c>
    </row>
    <row r="329" spans="1:19" ht="14.45" customHeight="1" x14ac:dyDescent="0.2">
      <c r="A329" s="821" t="s">
        <v>3717</v>
      </c>
      <c r="B329" s="822" t="s">
        <v>3718</v>
      </c>
      <c r="C329" s="822" t="s">
        <v>586</v>
      </c>
      <c r="D329" s="822" t="s">
        <v>1389</v>
      </c>
      <c r="E329" s="822" t="s">
        <v>3727</v>
      </c>
      <c r="F329" s="822" t="s">
        <v>3771</v>
      </c>
      <c r="G329" s="822" t="s">
        <v>3772</v>
      </c>
      <c r="H329" s="831">
        <v>3</v>
      </c>
      <c r="I329" s="831">
        <v>2946</v>
      </c>
      <c r="J329" s="822"/>
      <c r="K329" s="822">
        <v>982</v>
      </c>
      <c r="L329" s="831">
        <v>3</v>
      </c>
      <c r="M329" s="831">
        <v>2967</v>
      </c>
      <c r="N329" s="822"/>
      <c r="O329" s="822">
        <v>989</v>
      </c>
      <c r="P329" s="831"/>
      <c r="Q329" s="831"/>
      <c r="R329" s="827"/>
      <c r="S329" s="832"/>
    </row>
    <row r="330" spans="1:19" ht="14.45" customHeight="1" x14ac:dyDescent="0.2">
      <c r="A330" s="821" t="s">
        <v>3717</v>
      </c>
      <c r="B330" s="822" t="s">
        <v>3718</v>
      </c>
      <c r="C330" s="822" t="s">
        <v>586</v>
      </c>
      <c r="D330" s="822" t="s">
        <v>1389</v>
      </c>
      <c r="E330" s="822" t="s">
        <v>3727</v>
      </c>
      <c r="F330" s="822" t="s">
        <v>3777</v>
      </c>
      <c r="G330" s="822" t="s">
        <v>3778</v>
      </c>
      <c r="H330" s="831">
        <v>5</v>
      </c>
      <c r="I330" s="831">
        <v>825</v>
      </c>
      <c r="J330" s="822"/>
      <c r="K330" s="822">
        <v>165</v>
      </c>
      <c r="L330" s="831">
        <v>5</v>
      </c>
      <c r="M330" s="831">
        <v>830</v>
      </c>
      <c r="N330" s="822"/>
      <c r="O330" s="822">
        <v>166</v>
      </c>
      <c r="P330" s="831">
        <v>1</v>
      </c>
      <c r="Q330" s="831">
        <v>175</v>
      </c>
      <c r="R330" s="827"/>
      <c r="S330" s="832">
        <v>175</v>
      </c>
    </row>
    <row r="331" spans="1:19" ht="14.45" customHeight="1" x14ac:dyDescent="0.2">
      <c r="A331" s="821" t="s">
        <v>3717</v>
      </c>
      <c r="B331" s="822" t="s">
        <v>3718</v>
      </c>
      <c r="C331" s="822" t="s">
        <v>586</v>
      </c>
      <c r="D331" s="822" t="s">
        <v>1389</v>
      </c>
      <c r="E331" s="822" t="s">
        <v>3727</v>
      </c>
      <c r="F331" s="822" t="s">
        <v>3779</v>
      </c>
      <c r="G331" s="822" t="s">
        <v>3780</v>
      </c>
      <c r="H331" s="831">
        <v>456</v>
      </c>
      <c r="I331" s="831">
        <v>15199.949999999999</v>
      </c>
      <c r="J331" s="822"/>
      <c r="K331" s="822">
        <v>33.333223684210523</v>
      </c>
      <c r="L331" s="831">
        <v>302</v>
      </c>
      <c r="M331" s="831">
        <v>10066.599999999999</v>
      </c>
      <c r="N331" s="822"/>
      <c r="O331" s="822">
        <v>33.333112582781453</v>
      </c>
      <c r="P331" s="831">
        <v>306</v>
      </c>
      <c r="Q331" s="831">
        <v>13940.050000000001</v>
      </c>
      <c r="R331" s="827"/>
      <c r="S331" s="832">
        <v>45.55571895424837</v>
      </c>
    </row>
    <row r="332" spans="1:19" ht="14.45" customHeight="1" x14ac:dyDescent="0.2">
      <c r="A332" s="821" t="s">
        <v>3717</v>
      </c>
      <c r="B332" s="822" t="s">
        <v>3718</v>
      </c>
      <c r="C332" s="822" t="s">
        <v>586</v>
      </c>
      <c r="D332" s="822" t="s">
        <v>1389</v>
      </c>
      <c r="E332" s="822" t="s">
        <v>3727</v>
      </c>
      <c r="F332" s="822" t="s">
        <v>3785</v>
      </c>
      <c r="G332" s="822" t="s">
        <v>3786</v>
      </c>
      <c r="H332" s="831">
        <v>27</v>
      </c>
      <c r="I332" s="831">
        <v>2349</v>
      </c>
      <c r="J332" s="822"/>
      <c r="K332" s="822">
        <v>87</v>
      </c>
      <c r="L332" s="831">
        <v>26</v>
      </c>
      <c r="M332" s="831">
        <v>2288</v>
      </c>
      <c r="N332" s="822"/>
      <c r="O332" s="822">
        <v>88</v>
      </c>
      <c r="P332" s="831">
        <v>23</v>
      </c>
      <c r="Q332" s="831">
        <v>2139</v>
      </c>
      <c r="R332" s="827"/>
      <c r="S332" s="832">
        <v>93</v>
      </c>
    </row>
    <row r="333" spans="1:19" ht="14.45" customHeight="1" x14ac:dyDescent="0.2">
      <c r="A333" s="821" t="s">
        <v>3717</v>
      </c>
      <c r="B333" s="822" t="s">
        <v>3718</v>
      </c>
      <c r="C333" s="822" t="s">
        <v>586</v>
      </c>
      <c r="D333" s="822" t="s">
        <v>1389</v>
      </c>
      <c r="E333" s="822" t="s">
        <v>3727</v>
      </c>
      <c r="F333" s="822" t="s">
        <v>3787</v>
      </c>
      <c r="G333" s="822" t="s">
        <v>3788</v>
      </c>
      <c r="H333" s="831">
        <v>2</v>
      </c>
      <c r="I333" s="831">
        <v>66</v>
      </c>
      <c r="J333" s="822"/>
      <c r="K333" s="822">
        <v>33</v>
      </c>
      <c r="L333" s="831">
        <v>1</v>
      </c>
      <c r="M333" s="831">
        <v>33</v>
      </c>
      <c r="N333" s="822"/>
      <c r="O333" s="822">
        <v>33</v>
      </c>
      <c r="P333" s="831">
        <v>1</v>
      </c>
      <c r="Q333" s="831">
        <v>34</v>
      </c>
      <c r="R333" s="827"/>
      <c r="S333" s="832">
        <v>34</v>
      </c>
    </row>
    <row r="334" spans="1:19" ht="14.45" customHeight="1" x14ac:dyDescent="0.2">
      <c r="A334" s="821" t="s">
        <v>3717</v>
      </c>
      <c r="B334" s="822" t="s">
        <v>3718</v>
      </c>
      <c r="C334" s="822" t="s">
        <v>586</v>
      </c>
      <c r="D334" s="822" t="s">
        <v>1389</v>
      </c>
      <c r="E334" s="822" t="s">
        <v>3727</v>
      </c>
      <c r="F334" s="822" t="s">
        <v>3794</v>
      </c>
      <c r="G334" s="822" t="s">
        <v>3795</v>
      </c>
      <c r="H334" s="831">
        <v>3</v>
      </c>
      <c r="I334" s="831">
        <v>474</v>
      </c>
      <c r="J334" s="822"/>
      <c r="K334" s="822">
        <v>158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3717</v>
      </c>
      <c r="B335" s="822" t="s">
        <v>3718</v>
      </c>
      <c r="C335" s="822" t="s">
        <v>586</v>
      </c>
      <c r="D335" s="822" t="s">
        <v>1389</v>
      </c>
      <c r="E335" s="822" t="s">
        <v>3727</v>
      </c>
      <c r="F335" s="822" t="s">
        <v>3796</v>
      </c>
      <c r="G335" s="822" t="s">
        <v>3797</v>
      </c>
      <c r="H335" s="831">
        <v>150</v>
      </c>
      <c r="I335" s="831">
        <v>38100</v>
      </c>
      <c r="J335" s="822"/>
      <c r="K335" s="822">
        <v>254</v>
      </c>
      <c r="L335" s="831">
        <v>99</v>
      </c>
      <c r="M335" s="831">
        <v>25245</v>
      </c>
      <c r="N335" s="822"/>
      <c r="O335" s="822">
        <v>255</v>
      </c>
      <c r="P335" s="831">
        <v>93</v>
      </c>
      <c r="Q335" s="831">
        <v>25575</v>
      </c>
      <c r="R335" s="827"/>
      <c r="S335" s="832">
        <v>275</v>
      </c>
    </row>
    <row r="336" spans="1:19" ht="14.45" customHeight="1" x14ac:dyDescent="0.2">
      <c r="A336" s="821" t="s">
        <v>3717</v>
      </c>
      <c r="B336" s="822" t="s">
        <v>3718</v>
      </c>
      <c r="C336" s="822" t="s">
        <v>586</v>
      </c>
      <c r="D336" s="822" t="s">
        <v>1389</v>
      </c>
      <c r="E336" s="822" t="s">
        <v>3727</v>
      </c>
      <c r="F336" s="822" t="s">
        <v>3812</v>
      </c>
      <c r="G336" s="822" t="s">
        <v>3813</v>
      </c>
      <c r="H336" s="831">
        <v>1</v>
      </c>
      <c r="I336" s="831">
        <v>990</v>
      </c>
      <c r="J336" s="822"/>
      <c r="K336" s="822">
        <v>990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3717</v>
      </c>
      <c r="B337" s="822" t="s">
        <v>3718</v>
      </c>
      <c r="C337" s="822" t="s">
        <v>586</v>
      </c>
      <c r="D337" s="822" t="s">
        <v>1389</v>
      </c>
      <c r="E337" s="822" t="s">
        <v>3727</v>
      </c>
      <c r="F337" s="822" t="s">
        <v>3816</v>
      </c>
      <c r="G337" s="822" t="s">
        <v>3817</v>
      </c>
      <c r="H337" s="831">
        <v>1</v>
      </c>
      <c r="I337" s="831">
        <v>506</v>
      </c>
      <c r="J337" s="822"/>
      <c r="K337" s="822">
        <v>506</v>
      </c>
      <c r="L337" s="831">
        <v>1</v>
      </c>
      <c r="M337" s="831">
        <v>509</v>
      </c>
      <c r="N337" s="822"/>
      <c r="O337" s="822">
        <v>509</v>
      </c>
      <c r="P337" s="831"/>
      <c r="Q337" s="831"/>
      <c r="R337" s="827"/>
      <c r="S337" s="832"/>
    </row>
    <row r="338" spans="1:19" ht="14.45" customHeight="1" x14ac:dyDescent="0.2">
      <c r="A338" s="821" t="s">
        <v>3717</v>
      </c>
      <c r="B338" s="822" t="s">
        <v>3718</v>
      </c>
      <c r="C338" s="822" t="s">
        <v>586</v>
      </c>
      <c r="D338" s="822" t="s">
        <v>1389</v>
      </c>
      <c r="E338" s="822" t="s">
        <v>3727</v>
      </c>
      <c r="F338" s="822" t="s">
        <v>3818</v>
      </c>
      <c r="G338" s="822" t="s">
        <v>3819</v>
      </c>
      <c r="H338" s="831"/>
      <c r="I338" s="831"/>
      <c r="J338" s="822"/>
      <c r="K338" s="822"/>
      <c r="L338" s="831">
        <v>1</v>
      </c>
      <c r="M338" s="831">
        <v>135</v>
      </c>
      <c r="N338" s="822"/>
      <c r="O338" s="822">
        <v>135</v>
      </c>
      <c r="P338" s="831"/>
      <c r="Q338" s="831"/>
      <c r="R338" s="827"/>
      <c r="S338" s="832"/>
    </row>
    <row r="339" spans="1:19" ht="14.45" customHeight="1" x14ac:dyDescent="0.2">
      <c r="A339" s="821" t="s">
        <v>3717</v>
      </c>
      <c r="B339" s="822" t="s">
        <v>3718</v>
      </c>
      <c r="C339" s="822" t="s">
        <v>586</v>
      </c>
      <c r="D339" s="822" t="s">
        <v>1389</v>
      </c>
      <c r="E339" s="822" t="s">
        <v>3727</v>
      </c>
      <c r="F339" s="822" t="s">
        <v>3828</v>
      </c>
      <c r="G339" s="822" t="s">
        <v>3829</v>
      </c>
      <c r="H339" s="831">
        <v>1</v>
      </c>
      <c r="I339" s="831">
        <v>954</v>
      </c>
      <c r="J339" s="822"/>
      <c r="K339" s="822">
        <v>954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3717</v>
      </c>
      <c r="B340" s="822" t="s">
        <v>3718</v>
      </c>
      <c r="C340" s="822" t="s">
        <v>586</v>
      </c>
      <c r="D340" s="822" t="s">
        <v>1390</v>
      </c>
      <c r="E340" s="822" t="s">
        <v>3719</v>
      </c>
      <c r="F340" s="822" t="s">
        <v>3720</v>
      </c>
      <c r="G340" s="822" t="s">
        <v>809</v>
      </c>
      <c r="H340" s="831">
        <v>1.7000000000000002</v>
      </c>
      <c r="I340" s="831">
        <v>118.49</v>
      </c>
      <c r="J340" s="822"/>
      <c r="K340" s="822">
        <v>69.699999999999989</v>
      </c>
      <c r="L340" s="831">
        <v>1.9000000000000001</v>
      </c>
      <c r="M340" s="831">
        <v>132.43</v>
      </c>
      <c r="N340" s="822"/>
      <c r="O340" s="822">
        <v>69.7</v>
      </c>
      <c r="P340" s="831">
        <v>3.8000000000000003</v>
      </c>
      <c r="Q340" s="831">
        <v>264.86</v>
      </c>
      <c r="R340" s="827"/>
      <c r="S340" s="832">
        <v>69.7</v>
      </c>
    </row>
    <row r="341" spans="1:19" ht="14.45" customHeight="1" x14ac:dyDescent="0.2">
      <c r="A341" s="821" t="s">
        <v>3717</v>
      </c>
      <c r="B341" s="822" t="s">
        <v>3718</v>
      </c>
      <c r="C341" s="822" t="s">
        <v>586</v>
      </c>
      <c r="D341" s="822" t="s">
        <v>1390</v>
      </c>
      <c r="E341" s="822" t="s">
        <v>3719</v>
      </c>
      <c r="F341" s="822" t="s">
        <v>3724</v>
      </c>
      <c r="G341" s="822" t="s">
        <v>830</v>
      </c>
      <c r="H341" s="831"/>
      <c r="I341" s="831"/>
      <c r="J341" s="822"/>
      <c r="K341" s="822"/>
      <c r="L341" s="831"/>
      <c r="M341" s="831"/>
      <c r="N341" s="822"/>
      <c r="O341" s="822"/>
      <c r="P341" s="831">
        <v>0.2</v>
      </c>
      <c r="Q341" s="831">
        <v>8.2899999999999991</v>
      </c>
      <c r="R341" s="827"/>
      <c r="S341" s="832">
        <v>41.449999999999996</v>
      </c>
    </row>
    <row r="342" spans="1:19" ht="14.45" customHeight="1" x14ac:dyDescent="0.2">
      <c r="A342" s="821" t="s">
        <v>3717</v>
      </c>
      <c r="B342" s="822" t="s">
        <v>3718</v>
      </c>
      <c r="C342" s="822" t="s">
        <v>586</v>
      </c>
      <c r="D342" s="822" t="s">
        <v>1390</v>
      </c>
      <c r="E342" s="822" t="s">
        <v>3727</v>
      </c>
      <c r="F342" s="822" t="s">
        <v>3728</v>
      </c>
      <c r="G342" s="822" t="s">
        <v>3729</v>
      </c>
      <c r="H342" s="831">
        <v>1</v>
      </c>
      <c r="I342" s="831">
        <v>84</v>
      </c>
      <c r="J342" s="822"/>
      <c r="K342" s="822">
        <v>84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3717</v>
      </c>
      <c r="B343" s="822" t="s">
        <v>3718</v>
      </c>
      <c r="C343" s="822" t="s">
        <v>586</v>
      </c>
      <c r="D343" s="822" t="s">
        <v>1390</v>
      </c>
      <c r="E343" s="822" t="s">
        <v>3727</v>
      </c>
      <c r="F343" s="822" t="s">
        <v>3739</v>
      </c>
      <c r="G343" s="822" t="s">
        <v>3740</v>
      </c>
      <c r="H343" s="831">
        <v>2</v>
      </c>
      <c r="I343" s="831">
        <v>484</v>
      </c>
      <c r="J343" s="822"/>
      <c r="K343" s="822">
        <v>242</v>
      </c>
      <c r="L343" s="831">
        <v>1</v>
      </c>
      <c r="M343" s="831">
        <v>243</v>
      </c>
      <c r="N343" s="822"/>
      <c r="O343" s="822">
        <v>243</v>
      </c>
      <c r="P343" s="831">
        <v>2</v>
      </c>
      <c r="Q343" s="831">
        <v>504</v>
      </c>
      <c r="R343" s="827"/>
      <c r="S343" s="832">
        <v>252</v>
      </c>
    </row>
    <row r="344" spans="1:19" ht="14.45" customHeight="1" x14ac:dyDescent="0.2">
      <c r="A344" s="821" t="s">
        <v>3717</v>
      </c>
      <c r="B344" s="822" t="s">
        <v>3718</v>
      </c>
      <c r="C344" s="822" t="s">
        <v>586</v>
      </c>
      <c r="D344" s="822" t="s">
        <v>1390</v>
      </c>
      <c r="E344" s="822" t="s">
        <v>3727</v>
      </c>
      <c r="F344" s="822" t="s">
        <v>3741</v>
      </c>
      <c r="G344" s="822" t="s">
        <v>3742</v>
      </c>
      <c r="H344" s="831">
        <v>3</v>
      </c>
      <c r="I344" s="831">
        <v>1152</v>
      </c>
      <c r="J344" s="822"/>
      <c r="K344" s="822">
        <v>384</v>
      </c>
      <c r="L344" s="831"/>
      <c r="M344" s="831"/>
      <c r="N344" s="822"/>
      <c r="O344" s="822"/>
      <c r="P344" s="831">
        <v>2</v>
      </c>
      <c r="Q344" s="831">
        <v>794</v>
      </c>
      <c r="R344" s="827"/>
      <c r="S344" s="832">
        <v>397</v>
      </c>
    </row>
    <row r="345" spans="1:19" ht="14.45" customHeight="1" x14ac:dyDescent="0.2">
      <c r="A345" s="821" t="s">
        <v>3717</v>
      </c>
      <c r="B345" s="822" t="s">
        <v>3718</v>
      </c>
      <c r="C345" s="822" t="s">
        <v>586</v>
      </c>
      <c r="D345" s="822" t="s">
        <v>1390</v>
      </c>
      <c r="E345" s="822" t="s">
        <v>3727</v>
      </c>
      <c r="F345" s="822" t="s">
        <v>3745</v>
      </c>
      <c r="G345" s="822" t="s">
        <v>3746</v>
      </c>
      <c r="H345" s="831">
        <v>36</v>
      </c>
      <c r="I345" s="831">
        <v>3276</v>
      </c>
      <c r="J345" s="822"/>
      <c r="K345" s="822">
        <v>91</v>
      </c>
      <c r="L345" s="831">
        <v>22</v>
      </c>
      <c r="M345" s="831">
        <v>2024</v>
      </c>
      <c r="N345" s="822"/>
      <c r="O345" s="822">
        <v>92</v>
      </c>
      <c r="P345" s="831">
        <v>28</v>
      </c>
      <c r="Q345" s="831">
        <v>2716</v>
      </c>
      <c r="R345" s="827"/>
      <c r="S345" s="832">
        <v>97</v>
      </c>
    </row>
    <row r="346" spans="1:19" ht="14.45" customHeight="1" x14ac:dyDescent="0.2">
      <c r="A346" s="821" t="s">
        <v>3717</v>
      </c>
      <c r="B346" s="822" t="s">
        <v>3718</v>
      </c>
      <c r="C346" s="822" t="s">
        <v>586</v>
      </c>
      <c r="D346" s="822" t="s">
        <v>1390</v>
      </c>
      <c r="E346" s="822" t="s">
        <v>3727</v>
      </c>
      <c r="F346" s="822" t="s">
        <v>3749</v>
      </c>
      <c r="G346" s="822" t="s">
        <v>3750</v>
      </c>
      <c r="H346" s="831">
        <v>7</v>
      </c>
      <c r="I346" s="831">
        <v>567</v>
      </c>
      <c r="J346" s="822"/>
      <c r="K346" s="822">
        <v>81</v>
      </c>
      <c r="L346" s="831">
        <v>10</v>
      </c>
      <c r="M346" s="831">
        <v>820</v>
      </c>
      <c r="N346" s="822"/>
      <c r="O346" s="822">
        <v>82</v>
      </c>
      <c r="P346" s="831">
        <v>8</v>
      </c>
      <c r="Q346" s="831">
        <v>696</v>
      </c>
      <c r="R346" s="827"/>
      <c r="S346" s="832">
        <v>87</v>
      </c>
    </row>
    <row r="347" spans="1:19" ht="14.45" customHeight="1" x14ac:dyDescent="0.2">
      <c r="A347" s="821" t="s">
        <v>3717</v>
      </c>
      <c r="B347" s="822" t="s">
        <v>3718</v>
      </c>
      <c r="C347" s="822" t="s">
        <v>586</v>
      </c>
      <c r="D347" s="822" t="s">
        <v>1390</v>
      </c>
      <c r="E347" s="822" t="s">
        <v>3727</v>
      </c>
      <c r="F347" s="822" t="s">
        <v>3751</v>
      </c>
      <c r="G347" s="822" t="s">
        <v>3752</v>
      </c>
      <c r="H347" s="831">
        <v>410</v>
      </c>
      <c r="I347" s="831">
        <v>51660</v>
      </c>
      <c r="J347" s="822"/>
      <c r="K347" s="822">
        <v>126</v>
      </c>
      <c r="L347" s="831">
        <v>307</v>
      </c>
      <c r="M347" s="831">
        <v>38989</v>
      </c>
      <c r="N347" s="822"/>
      <c r="O347" s="822">
        <v>127</v>
      </c>
      <c r="P347" s="831">
        <v>334</v>
      </c>
      <c r="Q347" s="831">
        <v>45758</v>
      </c>
      <c r="R347" s="827"/>
      <c r="S347" s="832">
        <v>137</v>
      </c>
    </row>
    <row r="348" spans="1:19" ht="14.45" customHeight="1" x14ac:dyDescent="0.2">
      <c r="A348" s="821" t="s">
        <v>3717</v>
      </c>
      <c r="B348" s="822" t="s">
        <v>3718</v>
      </c>
      <c r="C348" s="822" t="s">
        <v>586</v>
      </c>
      <c r="D348" s="822" t="s">
        <v>1390</v>
      </c>
      <c r="E348" s="822" t="s">
        <v>3727</v>
      </c>
      <c r="F348" s="822" t="s">
        <v>3755</v>
      </c>
      <c r="G348" s="822" t="s">
        <v>3756</v>
      </c>
      <c r="H348" s="831"/>
      <c r="I348" s="831"/>
      <c r="J348" s="822"/>
      <c r="K348" s="822"/>
      <c r="L348" s="831"/>
      <c r="M348" s="831"/>
      <c r="N348" s="822"/>
      <c r="O348" s="822"/>
      <c r="P348" s="831">
        <v>1</v>
      </c>
      <c r="Q348" s="831">
        <v>559</v>
      </c>
      <c r="R348" s="827"/>
      <c r="S348" s="832">
        <v>559</v>
      </c>
    </row>
    <row r="349" spans="1:19" ht="14.45" customHeight="1" x14ac:dyDescent="0.2">
      <c r="A349" s="821" t="s">
        <v>3717</v>
      </c>
      <c r="B349" s="822" t="s">
        <v>3718</v>
      </c>
      <c r="C349" s="822" t="s">
        <v>586</v>
      </c>
      <c r="D349" s="822" t="s">
        <v>1390</v>
      </c>
      <c r="E349" s="822" t="s">
        <v>3727</v>
      </c>
      <c r="F349" s="822" t="s">
        <v>3765</v>
      </c>
      <c r="G349" s="822" t="s">
        <v>3766</v>
      </c>
      <c r="H349" s="831">
        <v>12</v>
      </c>
      <c r="I349" s="831">
        <v>20244</v>
      </c>
      <c r="J349" s="822"/>
      <c r="K349" s="822">
        <v>1687</v>
      </c>
      <c r="L349" s="831">
        <v>15</v>
      </c>
      <c r="M349" s="831">
        <v>25395</v>
      </c>
      <c r="N349" s="822"/>
      <c r="O349" s="822">
        <v>1693</v>
      </c>
      <c r="P349" s="831">
        <v>11</v>
      </c>
      <c r="Q349" s="831">
        <v>19184</v>
      </c>
      <c r="R349" s="827"/>
      <c r="S349" s="832">
        <v>1744</v>
      </c>
    </row>
    <row r="350" spans="1:19" ht="14.45" customHeight="1" x14ac:dyDescent="0.2">
      <c r="A350" s="821" t="s">
        <v>3717</v>
      </c>
      <c r="B350" s="822" t="s">
        <v>3718</v>
      </c>
      <c r="C350" s="822" t="s">
        <v>586</v>
      </c>
      <c r="D350" s="822" t="s">
        <v>1390</v>
      </c>
      <c r="E350" s="822" t="s">
        <v>3727</v>
      </c>
      <c r="F350" s="822" t="s">
        <v>3769</v>
      </c>
      <c r="G350" s="822" t="s">
        <v>3770</v>
      </c>
      <c r="H350" s="831">
        <v>2</v>
      </c>
      <c r="I350" s="831">
        <v>2642</v>
      </c>
      <c r="J350" s="822"/>
      <c r="K350" s="822">
        <v>1321</v>
      </c>
      <c r="L350" s="831">
        <v>3</v>
      </c>
      <c r="M350" s="831">
        <v>3984</v>
      </c>
      <c r="N350" s="822"/>
      <c r="O350" s="822">
        <v>1328</v>
      </c>
      <c r="P350" s="831">
        <v>8</v>
      </c>
      <c r="Q350" s="831">
        <v>10912</v>
      </c>
      <c r="R350" s="827"/>
      <c r="S350" s="832">
        <v>1364</v>
      </c>
    </row>
    <row r="351" spans="1:19" ht="14.45" customHeight="1" x14ac:dyDescent="0.2">
      <c r="A351" s="821" t="s">
        <v>3717</v>
      </c>
      <c r="B351" s="822" t="s">
        <v>3718</v>
      </c>
      <c r="C351" s="822" t="s">
        <v>586</v>
      </c>
      <c r="D351" s="822" t="s">
        <v>1390</v>
      </c>
      <c r="E351" s="822" t="s">
        <v>3727</v>
      </c>
      <c r="F351" s="822" t="s">
        <v>3771</v>
      </c>
      <c r="G351" s="822" t="s">
        <v>3772</v>
      </c>
      <c r="H351" s="831">
        <v>2</v>
      </c>
      <c r="I351" s="831">
        <v>1964</v>
      </c>
      <c r="J351" s="822"/>
      <c r="K351" s="822">
        <v>982</v>
      </c>
      <c r="L351" s="831">
        <v>3</v>
      </c>
      <c r="M351" s="831">
        <v>2967</v>
      </c>
      <c r="N351" s="822"/>
      <c r="O351" s="822">
        <v>989</v>
      </c>
      <c r="P351" s="831"/>
      <c r="Q351" s="831"/>
      <c r="R351" s="827"/>
      <c r="S351" s="832"/>
    </row>
    <row r="352" spans="1:19" ht="14.45" customHeight="1" x14ac:dyDescent="0.2">
      <c r="A352" s="821" t="s">
        <v>3717</v>
      </c>
      <c r="B352" s="822" t="s">
        <v>3718</v>
      </c>
      <c r="C352" s="822" t="s">
        <v>586</v>
      </c>
      <c r="D352" s="822" t="s">
        <v>1390</v>
      </c>
      <c r="E352" s="822" t="s">
        <v>3727</v>
      </c>
      <c r="F352" s="822" t="s">
        <v>3777</v>
      </c>
      <c r="G352" s="822" t="s">
        <v>3778</v>
      </c>
      <c r="H352" s="831">
        <v>9</v>
      </c>
      <c r="I352" s="831">
        <v>1485</v>
      </c>
      <c r="J352" s="822"/>
      <c r="K352" s="822">
        <v>165</v>
      </c>
      <c r="L352" s="831">
        <v>4</v>
      </c>
      <c r="M352" s="831">
        <v>664</v>
      </c>
      <c r="N352" s="822"/>
      <c r="O352" s="822">
        <v>166</v>
      </c>
      <c r="P352" s="831">
        <v>5</v>
      </c>
      <c r="Q352" s="831">
        <v>875</v>
      </c>
      <c r="R352" s="827"/>
      <c r="S352" s="832">
        <v>175</v>
      </c>
    </row>
    <row r="353" spans="1:19" ht="14.45" customHeight="1" x14ac:dyDescent="0.2">
      <c r="A353" s="821" t="s">
        <v>3717</v>
      </c>
      <c r="B353" s="822" t="s">
        <v>3718</v>
      </c>
      <c r="C353" s="822" t="s">
        <v>586</v>
      </c>
      <c r="D353" s="822" t="s">
        <v>1390</v>
      </c>
      <c r="E353" s="822" t="s">
        <v>3727</v>
      </c>
      <c r="F353" s="822" t="s">
        <v>3779</v>
      </c>
      <c r="G353" s="822" t="s">
        <v>3780</v>
      </c>
      <c r="H353" s="831">
        <v>366</v>
      </c>
      <c r="I353" s="831">
        <v>12199.96</v>
      </c>
      <c r="J353" s="822"/>
      <c r="K353" s="822">
        <v>33.333224043715845</v>
      </c>
      <c r="L353" s="831">
        <v>267</v>
      </c>
      <c r="M353" s="831">
        <v>8899.9499999999989</v>
      </c>
      <c r="N353" s="822"/>
      <c r="O353" s="822">
        <v>33.333146067415726</v>
      </c>
      <c r="P353" s="831">
        <v>300</v>
      </c>
      <c r="Q353" s="831">
        <v>13666.719999999998</v>
      </c>
      <c r="R353" s="827"/>
      <c r="S353" s="832">
        <v>45.555733333333322</v>
      </c>
    </row>
    <row r="354" spans="1:19" ht="14.45" customHeight="1" x14ac:dyDescent="0.2">
      <c r="A354" s="821" t="s">
        <v>3717</v>
      </c>
      <c r="B354" s="822" t="s">
        <v>3718</v>
      </c>
      <c r="C354" s="822" t="s">
        <v>586</v>
      </c>
      <c r="D354" s="822" t="s">
        <v>1390</v>
      </c>
      <c r="E354" s="822" t="s">
        <v>3727</v>
      </c>
      <c r="F354" s="822" t="s">
        <v>3781</v>
      </c>
      <c r="G354" s="822" t="s">
        <v>3782</v>
      </c>
      <c r="H354" s="831">
        <v>6</v>
      </c>
      <c r="I354" s="831">
        <v>696</v>
      </c>
      <c r="J354" s="822"/>
      <c r="K354" s="822">
        <v>116</v>
      </c>
      <c r="L354" s="831">
        <v>6</v>
      </c>
      <c r="M354" s="831">
        <v>702</v>
      </c>
      <c r="N354" s="822"/>
      <c r="O354" s="822">
        <v>117</v>
      </c>
      <c r="P354" s="831">
        <v>4</v>
      </c>
      <c r="Q354" s="831">
        <v>508</v>
      </c>
      <c r="R354" s="827"/>
      <c r="S354" s="832">
        <v>127</v>
      </c>
    </row>
    <row r="355" spans="1:19" ht="14.45" customHeight="1" x14ac:dyDescent="0.2">
      <c r="A355" s="821" t="s">
        <v>3717</v>
      </c>
      <c r="B355" s="822" t="s">
        <v>3718</v>
      </c>
      <c r="C355" s="822" t="s">
        <v>586</v>
      </c>
      <c r="D355" s="822" t="s">
        <v>1390</v>
      </c>
      <c r="E355" s="822" t="s">
        <v>3727</v>
      </c>
      <c r="F355" s="822" t="s">
        <v>3783</v>
      </c>
      <c r="G355" s="822" t="s">
        <v>3784</v>
      </c>
      <c r="H355" s="831"/>
      <c r="I355" s="831"/>
      <c r="J355" s="822"/>
      <c r="K355" s="822"/>
      <c r="L355" s="831">
        <v>2</v>
      </c>
      <c r="M355" s="831">
        <v>76</v>
      </c>
      <c r="N355" s="822"/>
      <c r="O355" s="822">
        <v>38</v>
      </c>
      <c r="P355" s="831"/>
      <c r="Q355" s="831"/>
      <c r="R355" s="827"/>
      <c r="S355" s="832"/>
    </row>
    <row r="356" spans="1:19" ht="14.45" customHeight="1" x14ac:dyDescent="0.2">
      <c r="A356" s="821" t="s">
        <v>3717</v>
      </c>
      <c r="B356" s="822" t="s">
        <v>3718</v>
      </c>
      <c r="C356" s="822" t="s">
        <v>586</v>
      </c>
      <c r="D356" s="822" t="s">
        <v>1390</v>
      </c>
      <c r="E356" s="822" t="s">
        <v>3727</v>
      </c>
      <c r="F356" s="822" t="s">
        <v>3785</v>
      </c>
      <c r="G356" s="822" t="s">
        <v>3786</v>
      </c>
      <c r="H356" s="831">
        <v>14</v>
      </c>
      <c r="I356" s="831">
        <v>1218</v>
      </c>
      <c r="J356" s="822"/>
      <c r="K356" s="822">
        <v>87</v>
      </c>
      <c r="L356" s="831">
        <v>17</v>
      </c>
      <c r="M356" s="831">
        <v>1496</v>
      </c>
      <c r="N356" s="822"/>
      <c r="O356" s="822">
        <v>88</v>
      </c>
      <c r="P356" s="831">
        <v>20</v>
      </c>
      <c r="Q356" s="831">
        <v>1860</v>
      </c>
      <c r="R356" s="827"/>
      <c r="S356" s="832">
        <v>93</v>
      </c>
    </row>
    <row r="357" spans="1:19" ht="14.45" customHeight="1" x14ac:dyDescent="0.2">
      <c r="A357" s="821" t="s">
        <v>3717</v>
      </c>
      <c r="B357" s="822" t="s">
        <v>3718</v>
      </c>
      <c r="C357" s="822" t="s">
        <v>586</v>
      </c>
      <c r="D357" s="822" t="s">
        <v>1390</v>
      </c>
      <c r="E357" s="822" t="s">
        <v>3727</v>
      </c>
      <c r="F357" s="822" t="s">
        <v>3787</v>
      </c>
      <c r="G357" s="822" t="s">
        <v>3788</v>
      </c>
      <c r="H357" s="831">
        <v>5</v>
      </c>
      <c r="I357" s="831">
        <v>165</v>
      </c>
      <c r="J357" s="822"/>
      <c r="K357" s="822">
        <v>33</v>
      </c>
      <c r="L357" s="831">
        <v>3</v>
      </c>
      <c r="M357" s="831">
        <v>99</v>
      </c>
      <c r="N357" s="822"/>
      <c r="O357" s="822">
        <v>33</v>
      </c>
      <c r="P357" s="831">
        <v>9</v>
      </c>
      <c r="Q357" s="831">
        <v>306</v>
      </c>
      <c r="R357" s="827"/>
      <c r="S357" s="832">
        <v>34</v>
      </c>
    </row>
    <row r="358" spans="1:19" ht="14.45" customHeight="1" x14ac:dyDescent="0.2">
      <c r="A358" s="821" t="s">
        <v>3717</v>
      </c>
      <c r="B358" s="822" t="s">
        <v>3718</v>
      </c>
      <c r="C358" s="822" t="s">
        <v>586</v>
      </c>
      <c r="D358" s="822" t="s">
        <v>1390</v>
      </c>
      <c r="E358" s="822" t="s">
        <v>3727</v>
      </c>
      <c r="F358" s="822" t="s">
        <v>3791</v>
      </c>
      <c r="G358" s="822" t="s">
        <v>3792</v>
      </c>
      <c r="H358" s="831"/>
      <c r="I358" s="831"/>
      <c r="J358" s="822"/>
      <c r="K358" s="822"/>
      <c r="L358" s="831">
        <v>2</v>
      </c>
      <c r="M358" s="831">
        <v>1002</v>
      </c>
      <c r="N358" s="822"/>
      <c r="O358" s="822">
        <v>501</v>
      </c>
      <c r="P358" s="831">
        <v>2</v>
      </c>
      <c r="Q358" s="831">
        <v>1028</v>
      </c>
      <c r="R358" s="827"/>
      <c r="S358" s="832">
        <v>514</v>
      </c>
    </row>
    <row r="359" spans="1:19" ht="14.45" customHeight="1" x14ac:dyDescent="0.2">
      <c r="A359" s="821" t="s">
        <v>3717</v>
      </c>
      <c r="B359" s="822" t="s">
        <v>3718</v>
      </c>
      <c r="C359" s="822" t="s">
        <v>586</v>
      </c>
      <c r="D359" s="822" t="s">
        <v>1390</v>
      </c>
      <c r="E359" s="822" t="s">
        <v>3727</v>
      </c>
      <c r="F359" s="822" t="s">
        <v>3794</v>
      </c>
      <c r="G359" s="822" t="s">
        <v>3795</v>
      </c>
      <c r="H359" s="831">
        <v>5</v>
      </c>
      <c r="I359" s="831">
        <v>790</v>
      </c>
      <c r="J359" s="822"/>
      <c r="K359" s="822">
        <v>158</v>
      </c>
      <c r="L359" s="831">
        <v>5</v>
      </c>
      <c r="M359" s="831">
        <v>795</v>
      </c>
      <c r="N359" s="822"/>
      <c r="O359" s="822">
        <v>159</v>
      </c>
      <c r="P359" s="831">
        <v>6</v>
      </c>
      <c r="Q359" s="831">
        <v>984</v>
      </c>
      <c r="R359" s="827"/>
      <c r="S359" s="832">
        <v>164</v>
      </c>
    </row>
    <row r="360" spans="1:19" ht="14.45" customHeight="1" x14ac:dyDescent="0.2">
      <c r="A360" s="821" t="s">
        <v>3717</v>
      </c>
      <c r="B360" s="822" t="s">
        <v>3718</v>
      </c>
      <c r="C360" s="822" t="s">
        <v>586</v>
      </c>
      <c r="D360" s="822" t="s">
        <v>1390</v>
      </c>
      <c r="E360" s="822" t="s">
        <v>3727</v>
      </c>
      <c r="F360" s="822" t="s">
        <v>3796</v>
      </c>
      <c r="G360" s="822" t="s">
        <v>3797</v>
      </c>
      <c r="H360" s="831">
        <v>16</v>
      </c>
      <c r="I360" s="831">
        <v>4064</v>
      </c>
      <c r="J360" s="822"/>
      <c r="K360" s="822">
        <v>254</v>
      </c>
      <c r="L360" s="831">
        <v>18</v>
      </c>
      <c r="M360" s="831">
        <v>4590</v>
      </c>
      <c r="N360" s="822"/>
      <c r="O360" s="822">
        <v>255</v>
      </c>
      <c r="P360" s="831">
        <v>19</v>
      </c>
      <c r="Q360" s="831">
        <v>5225</v>
      </c>
      <c r="R360" s="827"/>
      <c r="S360" s="832">
        <v>275</v>
      </c>
    </row>
    <row r="361" spans="1:19" ht="14.45" customHeight="1" x14ac:dyDescent="0.2">
      <c r="A361" s="821" t="s">
        <v>3717</v>
      </c>
      <c r="B361" s="822" t="s">
        <v>3718</v>
      </c>
      <c r="C361" s="822" t="s">
        <v>586</v>
      </c>
      <c r="D361" s="822" t="s">
        <v>1390</v>
      </c>
      <c r="E361" s="822" t="s">
        <v>3727</v>
      </c>
      <c r="F361" s="822" t="s">
        <v>3798</v>
      </c>
      <c r="G361" s="822" t="s">
        <v>3799</v>
      </c>
      <c r="H361" s="831">
        <v>1</v>
      </c>
      <c r="I361" s="831">
        <v>122</v>
      </c>
      <c r="J361" s="822"/>
      <c r="K361" s="822">
        <v>122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3717</v>
      </c>
      <c r="B362" s="822" t="s">
        <v>3718</v>
      </c>
      <c r="C362" s="822" t="s">
        <v>586</v>
      </c>
      <c r="D362" s="822" t="s">
        <v>1390</v>
      </c>
      <c r="E362" s="822" t="s">
        <v>3727</v>
      </c>
      <c r="F362" s="822" t="s">
        <v>3806</v>
      </c>
      <c r="G362" s="822" t="s">
        <v>3807</v>
      </c>
      <c r="H362" s="831"/>
      <c r="I362" s="831"/>
      <c r="J362" s="822"/>
      <c r="K362" s="822"/>
      <c r="L362" s="831">
        <v>2</v>
      </c>
      <c r="M362" s="831">
        <v>252</v>
      </c>
      <c r="N362" s="822"/>
      <c r="O362" s="822">
        <v>126</v>
      </c>
      <c r="P362" s="831"/>
      <c r="Q362" s="831"/>
      <c r="R362" s="827"/>
      <c r="S362" s="832"/>
    </row>
    <row r="363" spans="1:19" ht="14.45" customHeight="1" x14ac:dyDescent="0.2">
      <c r="A363" s="821" t="s">
        <v>3717</v>
      </c>
      <c r="B363" s="822" t="s">
        <v>3718</v>
      </c>
      <c r="C363" s="822" t="s">
        <v>586</v>
      </c>
      <c r="D363" s="822" t="s">
        <v>1390</v>
      </c>
      <c r="E363" s="822" t="s">
        <v>3727</v>
      </c>
      <c r="F363" s="822" t="s">
        <v>3808</v>
      </c>
      <c r="G363" s="822" t="s">
        <v>3809</v>
      </c>
      <c r="H363" s="831">
        <v>2</v>
      </c>
      <c r="I363" s="831">
        <v>122</v>
      </c>
      <c r="J363" s="822"/>
      <c r="K363" s="822">
        <v>61</v>
      </c>
      <c r="L363" s="831">
        <v>1</v>
      </c>
      <c r="M363" s="831">
        <v>62</v>
      </c>
      <c r="N363" s="822"/>
      <c r="O363" s="822">
        <v>62</v>
      </c>
      <c r="P363" s="831"/>
      <c r="Q363" s="831"/>
      <c r="R363" s="827"/>
      <c r="S363" s="832"/>
    </row>
    <row r="364" spans="1:19" ht="14.45" customHeight="1" x14ac:dyDescent="0.2">
      <c r="A364" s="821" t="s">
        <v>3717</v>
      </c>
      <c r="B364" s="822" t="s">
        <v>3718</v>
      </c>
      <c r="C364" s="822" t="s">
        <v>586</v>
      </c>
      <c r="D364" s="822" t="s">
        <v>1390</v>
      </c>
      <c r="E364" s="822" t="s">
        <v>3727</v>
      </c>
      <c r="F364" s="822" t="s">
        <v>3810</v>
      </c>
      <c r="G364" s="822" t="s">
        <v>3811</v>
      </c>
      <c r="H364" s="831">
        <v>2</v>
      </c>
      <c r="I364" s="831">
        <v>752</v>
      </c>
      <c r="J364" s="822"/>
      <c r="K364" s="822">
        <v>376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3717</v>
      </c>
      <c r="B365" s="822" t="s">
        <v>3718</v>
      </c>
      <c r="C365" s="822" t="s">
        <v>586</v>
      </c>
      <c r="D365" s="822" t="s">
        <v>1390</v>
      </c>
      <c r="E365" s="822" t="s">
        <v>3727</v>
      </c>
      <c r="F365" s="822" t="s">
        <v>3812</v>
      </c>
      <c r="G365" s="822" t="s">
        <v>3813</v>
      </c>
      <c r="H365" s="831">
        <v>1</v>
      </c>
      <c r="I365" s="831">
        <v>990</v>
      </c>
      <c r="J365" s="822"/>
      <c r="K365" s="822">
        <v>990</v>
      </c>
      <c r="L365" s="831"/>
      <c r="M365" s="831"/>
      <c r="N365" s="822"/>
      <c r="O365" s="822"/>
      <c r="P365" s="831">
        <v>1</v>
      </c>
      <c r="Q365" s="831">
        <v>1024</v>
      </c>
      <c r="R365" s="827"/>
      <c r="S365" s="832">
        <v>1024</v>
      </c>
    </row>
    <row r="366" spans="1:19" ht="14.45" customHeight="1" x14ac:dyDescent="0.2">
      <c r="A366" s="821" t="s">
        <v>3717</v>
      </c>
      <c r="B366" s="822" t="s">
        <v>3718</v>
      </c>
      <c r="C366" s="822" t="s">
        <v>586</v>
      </c>
      <c r="D366" s="822" t="s">
        <v>1390</v>
      </c>
      <c r="E366" s="822" t="s">
        <v>3727</v>
      </c>
      <c r="F366" s="822" t="s">
        <v>3814</v>
      </c>
      <c r="G366" s="822" t="s">
        <v>3815</v>
      </c>
      <c r="H366" s="831">
        <v>1</v>
      </c>
      <c r="I366" s="831">
        <v>355</v>
      </c>
      <c r="J366" s="822"/>
      <c r="K366" s="822">
        <v>355</v>
      </c>
      <c r="L366" s="831"/>
      <c r="M366" s="831"/>
      <c r="N366" s="822"/>
      <c r="O366" s="822"/>
      <c r="P366" s="831">
        <v>1</v>
      </c>
      <c r="Q366" s="831">
        <v>368</v>
      </c>
      <c r="R366" s="827"/>
      <c r="S366" s="832">
        <v>368</v>
      </c>
    </row>
    <row r="367" spans="1:19" ht="14.45" customHeight="1" x14ac:dyDescent="0.2">
      <c r="A367" s="821" t="s">
        <v>3717</v>
      </c>
      <c r="B367" s="822" t="s">
        <v>3718</v>
      </c>
      <c r="C367" s="822" t="s">
        <v>586</v>
      </c>
      <c r="D367" s="822" t="s">
        <v>1390</v>
      </c>
      <c r="E367" s="822" t="s">
        <v>3727</v>
      </c>
      <c r="F367" s="822" t="s">
        <v>3816</v>
      </c>
      <c r="G367" s="822" t="s">
        <v>3817</v>
      </c>
      <c r="H367" s="831">
        <v>1</v>
      </c>
      <c r="I367" s="831">
        <v>506</v>
      </c>
      <c r="J367" s="822"/>
      <c r="K367" s="822">
        <v>506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3717</v>
      </c>
      <c r="B368" s="822" t="s">
        <v>3718</v>
      </c>
      <c r="C368" s="822" t="s">
        <v>586</v>
      </c>
      <c r="D368" s="822" t="s">
        <v>1390</v>
      </c>
      <c r="E368" s="822" t="s">
        <v>3727</v>
      </c>
      <c r="F368" s="822" t="s">
        <v>3818</v>
      </c>
      <c r="G368" s="822" t="s">
        <v>3819</v>
      </c>
      <c r="H368" s="831">
        <v>1</v>
      </c>
      <c r="I368" s="831">
        <v>134</v>
      </c>
      <c r="J368" s="822"/>
      <c r="K368" s="822">
        <v>134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3717</v>
      </c>
      <c r="B369" s="822" t="s">
        <v>3718</v>
      </c>
      <c r="C369" s="822" t="s">
        <v>586</v>
      </c>
      <c r="D369" s="822" t="s">
        <v>1390</v>
      </c>
      <c r="E369" s="822" t="s">
        <v>3727</v>
      </c>
      <c r="F369" s="822" t="s">
        <v>3820</v>
      </c>
      <c r="G369" s="822" t="s">
        <v>3821</v>
      </c>
      <c r="H369" s="831">
        <v>44</v>
      </c>
      <c r="I369" s="831">
        <v>6380</v>
      </c>
      <c r="J369" s="822"/>
      <c r="K369" s="822">
        <v>145</v>
      </c>
      <c r="L369" s="831">
        <v>14</v>
      </c>
      <c r="M369" s="831">
        <v>2044</v>
      </c>
      <c r="N369" s="822"/>
      <c r="O369" s="822">
        <v>146</v>
      </c>
      <c r="P369" s="831">
        <v>27</v>
      </c>
      <c r="Q369" s="831">
        <v>4077</v>
      </c>
      <c r="R369" s="827"/>
      <c r="S369" s="832">
        <v>151</v>
      </c>
    </row>
    <row r="370" spans="1:19" ht="14.45" customHeight="1" x14ac:dyDescent="0.2">
      <c r="A370" s="821" t="s">
        <v>3717</v>
      </c>
      <c r="B370" s="822" t="s">
        <v>3718</v>
      </c>
      <c r="C370" s="822" t="s">
        <v>586</v>
      </c>
      <c r="D370" s="822" t="s">
        <v>1390</v>
      </c>
      <c r="E370" s="822" t="s">
        <v>3727</v>
      </c>
      <c r="F370" s="822" t="s">
        <v>3822</v>
      </c>
      <c r="G370" s="822" t="s">
        <v>3823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189</v>
      </c>
      <c r="R370" s="827"/>
      <c r="S370" s="832">
        <v>189</v>
      </c>
    </row>
    <row r="371" spans="1:19" ht="14.45" customHeight="1" x14ac:dyDescent="0.2">
      <c r="A371" s="821" t="s">
        <v>3717</v>
      </c>
      <c r="B371" s="822" t="s">
        <v>3718</v>
      </c>
      <c r="C371" s="822" t="s">
        <v>586</v>
      </c>
      <c r="D371" s="822" t="s">
        <v>1390</v>
      </c>
      <c r="E371" s="822" t="s">
        <v>3727</v>
      </c>
      <c r="F371" s="822" t="s">
        <v>3830</v>
      </c>
      <c r="G371" s="822" t="s">
        <v>3831</v>
      </c>
      <c r="H371" s="831">
        <v>11</v>
      </c>
      <c r="I371" s="831">
        <v>1815</v>
      </c>
      <c r="J371" s="822"/>
      <c r="K371" s="822">
        <v>165</v>
      </c>
      <c r="L371" s="831">
        <v>5</v>
      </c>
      <c r="M371" s="831">
        <v>830</v>
      </c>
      <c r="N371" s="822"/>
      <c r="O371" s="822">
        <v>166</v>
      </c>
      <c r="P371" s="831">
        <v>7</v>
      </c>
      <c r="Q371" s="831">
        <v>1197</v>
      </c>
      <c r="R371" s="827"/>
      <c r="S371" s="832">
        <v>171</v>
      </c>
    </row>
    <row r="372" spans="1:19" ht="14.45" customHeight="1" x14ac:dyDescent="0.2">
      <c r="A372" s="821" t="s">
        <v>3717</v>
      </c>
      <c r="B372" s="822" t="s">
        <v>3718</v>
      </c>
      <c r="C372" s="822" t="s">
        <v>586</v>
      </c>
      <c r="D372" s="822" t="s">
        <v>1390</v>
      </c>
      <c r="E372" s="822" t="s">
        <v>3727</v>
      </c>
      <c r="F372" s="822" t="s">
        <v>3850</v>
      </c>
      <c r="G372" s="822" t="s">
        <v>3851</v>
      </c>
      <c r="H372" s="831">
        <v>3</v>
      </c>
      <c r="I372" s="831">
        <v>540</v>
      </c>
      <c r="J372" s="822"/>
      <c r="K372" s="822">
        <v>180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3717</v>
      </c>
      <c r="B373" s="822" t="s">
        <v>3718</v>
      </c>
      <c r="C373" s="822" t="s">
        <v>586</v>
      </c>
      <c r="D373" s="822" t="s">
        <v>1388</v>
      </c>
      <c r="E373" s="822" t="s">
        <v>3719</v>
      </c>
      <c r="F373" s="822" t="s">
        <v>3720</v>
      </c>
      <c r="G373" s="822" t="s">
        <v>809</v>
      </c>
      <c r="H373" s="831">
        <v>0.4</v>
      </c>
      <c r="I373" s="831">
        <v>27.88</v>
      </c>
      <c r="J373" s="822"/>
      <c r="K373" s="822">
        <v>69.699999999999989</v>
      </c>
      <c r="L373" s="831">
        <v>0.4</v>
      </c>
      <c r="M373" s="831">
        <v>27.88</v>
      </c>
      <c r="N373" s="822"/>
      <c r="O373" s="822">
        <v>69.699999999999989</v>
      </c>
      <c r="P373" s="831"/>
      <c r="Q373" s="831"/>
      <c r="R373" s="827"/>
      <c r="S373" s="832"/>
    </row>
    <row r="374" spans="1:19" ht="14.45" customHeight="1" x14ac:dyDescent="0.2">
      <c r="A374" s="821" t="s">
        <v>3717</v>
      </c>
      <c r="B374" s="822" t="s">
        <v>3718</v>
      </c>
      <c r="C374" s="822" t="s">
        <v>586</v>
      </c>
      <c r="D374" s="822" t="s">
        <v>1388</v>
      </c>
      <c r="E374" s="822" t="s">
        <v>3727</v>
      </c>
      <c r="F374" s="822" t="s">
        <v>3728</v>
      </c>
      <c r="G374" s="822" t="s">
        <v>3729</v>
      </c>
      <c r="H374" s="831"/>
      <c r="I374" s="831"/>
      <c r="J374" s="822"/>
      <c r="K374" s="822"/>
      <c r="L374" s="831">
        <v>2</v>
      </c>
      <c r="M374" s="831">
        <v>170</v>
      </c>
      <c r="N374" s="822"/>
      <c r="O374" s="822">
        <v>85</v>
      </c>
      <c r="P374" s="831"/>
      <c r="Q374" s="831"/>
      <c r="R374" s="827"/>
      <c r="S374" s="832"/>
    </row>
    <row r="375" spans="1:19" ht="14.45" customHeight="1" x14ac:dyDescent="0.2">
      <c r="A375" s="821" t="s">
        <v>3717</v>
      </c>
      <c r="B375" s="822" t="s">
        <v>3718</v>
      </c>
      <c r="C375" s="822" t="s">
        <v>586</v>
      </c>
      <c r="D375" s="822" t="s">
        <v>1388</v>
      </c>
      <c r="E375" s="822" t="s">
        <v>3727</v>
      </c>
      <c r="F375" s="822" t="s">
        <v>3730</v>
      </c>
      <c r="G375" s="822" t="s">
        <v>3731</v>
      </c>
      <c r="H375" s="831">
        <v>2</v>
      </c>
      <c r="I375" s="831">
        <v>214</v>
      </c>
      <c r="J375" s="822"/>
      <c r="K375" s="822">
        <v>107</v>
      </c>
      <c r="L375" s="831">
        <v>2</v>
      </c>
      <c r="M375" s="831">
        <v>216</v>
      </c>
      <c r="N375" s="822"/>
      <c r="O375" s="822">
        <v>108</v>
      </c>
      <c r="P375" s="831"/>
      <c r="Q375" s="831"/>
      <c r="R375" s="827"/>
      <c r="S375" s="832"/>
    </row>
    <row r="376" spans="1:19" ht="14.45" customHeight="1" x14ac:dyDescent="0.2">
      <c r="A376" s="821" t="s">
        <v>3717</v>
      </c>
      <c r="B376" s="822" t="s">
        <v>3718</v>
      </c>
      <c r="C376" s="822" t="s">
        <v>586</v>
      </c>
      <c r="D376" s="822" t="s">
        <v>1388</v>
      </c>
      <c r="E376" s="822" t="s">
        <v>3727</v>
      </c>
      <c r="F376" s="822" t="s">
        <v>3732</v>
      </c>
      <c r="G376" s="822" t="s">
        <v>3733</v>
      </c>
      <c r="H376" s="831"/>
      <c r="I376" s="831"/>
      <c r="J376" s="822"/>
      <c r="K376" s="822"/>
      <c r="L376" s="831">
        <v>1</v>
      </c>
      <c r="M376" s="831">
        <v>38</v>
      </c>
      <c r="N376" s="822"/>
      <c r="O376" s="822">
        <v>38</v>
      </c>
      <c r="P376" s="831"/>
      <c r="Q376" s="831"/>
      <c r="R376" s="827"/>
      <c r="S376" s="832"/>
    </row>
    <row r="377" spans="1:19" ht="14.45" customHeight="1" x14ac:dyDescent="0.2">
      <c r="A377" s="821" t="s">
        <v>3717</v>
      </c>
      <c r="B377" s="822" t="s">
        <v>3718</v>
      </c>
      <c r="C377" s="822" t="s">
        <v>586</v>
      </c>
      <c r="D377" s="822" t="s">
        <v>1388</v>
      </c>
      <c r="E377" s="822" t="s">
        <v>3727</v>
      </c>
      <c r="F377" s="822" t="s">
        <v>3739</v>
      </c>
      <c r="G377" s="822" t="s">
        <v>3740</v>
      </c>
      <c r="H377" s="831">
        <v>3</v>
      </c>
      <c r="I377" s="831">
        <v>726</v>
      </c>
      <c r="J377" s="822"/>
      <c r="K377" s="822">
        <v>242</v>
      </c>
      <c r="L377" s="831">
        <v>6</v>
      </c>
      <c r="M377" s="831">
        <v>1458</v>
      </c>
      <c r="N377" s="822"/>
      <c r="O377" s="822">
        <v>243</v>
      </c>
      <c r="P377" s="831"/>
      <c r="Q377" s="831"/>
      <c r="R377" s="827"/>
      <c r="S377" s="832"/>
    </row>
    <row r="378" spans="1:19" ht="14.45" customHeight="1" x14ac:dyDescent="0.2">
      <c r="A378" s="821" t="s">
        <v>3717</v>
      </c>
      <c r="B378" s="822" t="s">
        <v>3718</v>
      </c>
      <c r="C378" s="822" t="s">
        <v>586</v>
      </c>
      <c r="D378" s="822" t="s">
        <v>1388</v>
      </c>
      <c r="E378" s="822" t="s">
        <v>3727</v>
      </c>
      <c r="F378" s="822" t="s">
        <v>3745</v>
      </c>
      <c r="G378" s="822" t="s">
        <v>3746</v>
      </c>
      <c r="H378" s="831">
        <v>4</v>
      </c>
      <c r="I378" s="831">
        <v>364</v>
      </c>
      <c r="J378" s="822"/>
      <c r="K378" s="822">
        <v>91</v>
      </c>
      <c r="L378" s="831">
        <v>14</v>
      </c>
      <c r="M378" s="831">
        <v>1288</v>
      </c>
      <c r="N378" s="822"/>
      <c r="O378" s="822">
        <v>92</v>
      </c>
      <c r="P378" s="831"/>
      <c r="Q378" s="831"/>
      <c r="R378" s="827"/>
      <c r="S378" s="832"/>
    </row>
    <row r="379" spans="1:19" ht="14.45" customHeight="1" x14ac:dyDescent="0.2">
      <c r="A379" s="821" t="s">
        <v>3717</v>
      </c>
      <c r="B379" s="822" t="s">
        <v>3718</v>
      </c>
      <c r="C379" s="822" t="s">
        <v>586</v>
      </c>
      <c r="D379" s="822" t="s">
        <v>1388</v>
      </c>
      <c r="E379" s="822" t="s">
        <v>3727</v>
      </c>
      <c r="F379" s="822" t="s">
        <v>3749</v>
      </c>
      <c r="G379" s="822" t="s">
        <v>3750</v>
      </c>
      <c r="H379" s="831">
        <v>1</v>
      </c>
      <c r="I379" s="831">
        <v>81</v>
      </c>
      <c r="J379" s="822"/>
      <c r="K379" s="822">
        <v>81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3717</v>
      </c>
      <c r="B380" s="822" t="s">
        <v>3718</v>
      </c>
      <c r="C380" s="822" t="s">
        <v>586</v>
      </c>
      <c r="D380" s="822" t="s">
        <v>1388</v>
      </c>
      <c r="E380" s="822" t="s">
        <v>3727</v>
      </c>
      <c r="F380" s="822" t="s">
        <v>3751</v>
      </c>
      <c r="G380" s="822" t="s">
        <v>3752</v>
      </c>
      <c r="H380" s="831">
        <v>161</v>
      </c>
      <c r="I380" s="831">
        <v>20286</v>
      </c>
      <c r="J380" s="822"/>
      <c r="K380" s="822">
        <v>126</v>
      </c>
      <c r="L380" s="831">
        <v>119</v>
      </c>
      <c r="M380" s="831">
        <v>15113</v>
      </c>
      <c r="N380" s="822"/>
      <c r="O380" s="822">
        <v>127</v>
      </c>
      <c r="P380" s="831">
        <v>2</v>
      </c>
      <c r="Q380" s="831">
        <v>274</v>
      </c>
      <c r="R380" s="827"/>
      <c r="S380" s="832">
        <v>137</v>
      </c>
    </row>
    <row r="381" spans="1:19" ht="14.45" customHeight="1" x14ac:dyDescent="0.2">
      <c r="A381" s="821" t="s">
        <v>3717</v>
      </c>
      <c r="B381" s="822" t="s">
        <v>3718</v>
      </c>
      <c r="C381" s="822" t="s">
        <v>586</v>
      </c>
      <c r="D381" s="822" t="s">
        <v>1388</v>
      </c>
      <c r="E381" s="822" t="s">
        <v>3727</v>
      </c>
      <c r="F381" s="822" t="s">
        <v>3769</v>
      </c>
      <c r="G381" s="822" t="s">
        <v>3770</v>
      </c>
      <c r="H381" s="831">
        <v>1</v>
      </c>
      <c r="I381" s="831">
        <v>1321</v>
      </c>
      <c r="J381" s="822"/>
      <c r="K381" s="822">
        <v>1321</v>
      </c>
      <c r="L381" s="831">
        <v>1</v>
      </c>
      <c r="M381" s="831">
        <v>1328</v>
      </c>
      <c r="N381" s="822"/>
      <c r="O381" s="822">
        <v>1328</v>
      </c>
      <c r="P381" s="831"/>
      <c r="Q381" s="831"/>
      <c r="R381" s="827"/>
      <c r="S381" s="832"/>
    </row>
    <row r="382" spans="1:19" ht="14.45" customHeight="1" x14ac:dyDescent="0.2">
      <c r="A382" s="821" t="s">
        <v>3717</v>
      </c>
      <c r="B382" s="822" t="s">
        <v>3718</v>
      </c>
      <c r="C382" s="822" t="s">
        <v>586</v>
      </c>
      <c r="D382" s="822" t="s">
        <v>1388</v>
      </c>
      <c r="E382" s="822" t="s">
        <v>3727</v>
      </c>
      <c r="F382" s="822" t="s">
        <v>3777</v>
      </c>
      <c r="G382" s="822" t="s">
        <v>3778</v>
      </c>
      <c r="H382" s="831">
        <v>1</v>
      </c>
      <c r="I382" s="831">
        <v>165</v>
      </c>
      <c r="J382" s="822"/>
      <c r="K382" s="822">
        <v>165</v>
      </c>
      <c r="L382" s="831">
        <v>1</v>
      </c>
      <c r="M382" s="831">
        <v>166</v>
      </c>
      <c r="N382" s="822"/>
      <c r="O382" s="822">
        <v>166</v>
      </c>
      <c r="P382" s="831"/>
      <c r="Q382" s="831"/>
      <c r="R382" s="827"/>
      <c r="S382" s="832"/>
    </row>
    <row r="383" spans="1:19" ht="14.45" customHeight="1" x14ac:dyDescent="0.2">
      <c r="A383" s="821" t="s">
        <v>3717</v>
      </c>
      <c r="B383" s="822" t="s">
        <v>3718</v>
      </c>
      <c r="C383" s="822" t="s">
        <v>586</v>
      </c>
      <c r="D383" s="822" t="s">
        <v>1388</v>
      </c>
      <c r="E383" s="822" t="s">
        <v>3727</v>
      </c>
      <c r="F383" s="822" t="s">
        <v>3779</v>
      </c>
      <c r="G383" s="822" t="s">
        <v>3780</v>
      </c>
      <c r="H383" s="831">
        <v>130</v>
      </c>
      <c r="I383" s="831">
        <v>4333.33</v>
      </c>
      <c r="J383" s="822"/>
      <c r="K383" s="822">
        <v>33.333307692307692</v>
      </c>
      <c r="L383" s="831">
        <v>103</v>
      </c>
      <c r="M383" s="831">
        <v>3433.34</v>
      </c>
      <c r="N383" s="822"/>
      <c r="O383" s="822">
        <v>33.333398058252428</v>
      </c>
      <c r="P383" s="831">
        <v>2</v>
      </c>
      <c r="Q383" s="831">
        <v>91.12</v>
      </c>
      <c r="R383" s="827"/>
      <c r="S383" s="832">
        <v>45.56</v>
      </c>
    </row>
    <row r="384" spans="1:19" ht="14.45" customHeight="1" x14ac:dyDescent="0.2">
      <c r="A384" s="821" t="s">
        <v>3717</v>
      </c>
      <c r="B384" s="822" t="s">
        <v>3718</v>
      </c>
      <c r="C384" s="822" t="s">
        <v>586</v>
      </c>
      <c r="D384" s="822" t="s">
        <v>1388</v>
      </c>
      <c r="E384" s="822" t="s">
        <v>3727</v>
      </c>
      <c r="F384" s="822" t="s">
        <v>3785</v>
      </c>
      <c r="G384" s="822" t="s">
        <v>3786</v>
      </c>
      <c r="H384" s="831">
        <v>2</v>
      </c>
      <c r="I384" s="831">
        <v>174</v>
      </c>
      <c r="J384" s="822"/>
      <c r="K384" s="822">
        <v>87</v>
      </c>
      <c r="L384" s="831">
        <v>2</v>
      </c>
      <c r="M384" s="831">
        <v>176</v>
      </c>
      <c r="N384" s="822"/>
      <c r="O384" s="822">
        <v>88</v>
      </c>
      <c r="P384" s="831"/>
      <c r="Q384" s="831"/>
      <c r="R384" s="827"/>
      <c r="S384" s="832"/>
    </row>
    <row r="385" spans="1:19" ht="14.45" customHeight="1" x14ac:dyDescent="0.2">
      <c r="A385" s="821" t="s">
        <v>3717</v>
      </c>
      <c r="B385" s="822" t="s">
        <v>3718</v>
      </c>
      <c r="C385" s="822" t="s">
        <v>586</v>
      </c>
      <c r="D385" s="822" t="s">
        <v>1388</v>
      </c>
      <c r="E385" s="822" t="s">
        <v>3727</v>
      </c>
      <c r="F385" s="822" t="s">
        <v>3787</v>
      </c>
      <c r="G385" s="822" t="s">
        <v>3788</v>
      </c>
      <c r="H385" s="831">
        <v>1</v>
      </c>
      <c r="I385" s="831">
        <v>33</v>
      </c>
      <c r="J385" s="822"/>
      <c r="K385" s="822">
        <v>33</v>
      </c>
      <c r="L385" s="831">
        <v>1</v>
      </c>
      <c r="M385" s="831">
        <v>33</v>
      </c>
      <c r="N385" s="822"/>
      <c r="O385" s="822">
        <v>33</v>
      </c>
      <c r="P385" s="831"/>
      <c r="Q385" s="831"/>
      <c r="R385" s="827"/>
      <c r="S385" s="832"/>
    </row>
    <row r="386" spans="1:19" ht="14.45" customHeight="1" x14ac:dyDescent="0.2">
      <c r="A386" s="821" t="s">
        <v>3717</v>
      </c>
      <c r="B386" s="822" t="s">
        <v>3718</v>
      </c>
      <c r="C386" s="822" t="s">
        <v>586</v>
      </c>
      <c r="D386" s="822" t="s">
        <v>1388</v>
      </c>
      <c r="E386" s="822" t="s">
        <v>3727</v>
      </c>
      <c r="F386" s="822" t="s">
        <v>3791</v>
      </c>
      <c r="G386" s="822" t="s">
        <v>3792</v>
      </c>
      <c r="H386" s="831">
        <v>1</v>
      </c>
      <c r="I386" s="831">
        <v>499</v>
      </c>
      <c r="J386" s="822"/>
      <c r="K386" s="822">
        <v>499</v>
      </c>
      <c r="L386" s="831">
        <v>2</v>
      </c>
      <c r="M386" s="831">
        <v>1002</v>
      </c>
      <c r="N386" s="822"/>
      <c r="O386" s="822">
        <v>501</v>
      </c>
      <c r="P386" s="831"/>
      <c r="Q386" s="831"/>
      <c r="R386" s="827"/>
      <c r="S386" s="832"/>
    </row>
    <row r="387" spans="1:19" ht="14.45" customHeight="1" x14ac:dyDescent="0.2">
      <c r="A387" s="821" t="s">
        <v>3717</v>
      </c>
      <c r="B387" s="822" t="s">
        <v>3718</v>
      </c>
      <c r="C387" s="822" t="s">
        <v>586</v>
      </c>
      <c r="D387" s="822" t="s">
        <v>1388</v>
      </c>
      <c r="E387" s="822" t="s">
        <v>3727</v>
      </c>
      <c r="F387" s="822" t="s">
        <v>3794</v>
      </c>
      <c r="G387" s="822" t="s">
        <v>3795</v>
      </c>
      <c r="H387" s="831"/>
      <c r="I387" s="831"/>
      <c r="J387" s="822"/>
      <c r="K387" s="822"/>
      <c r="L387" s="831">
        <v>1</v>
      </c>
      <c r="M387" s="831">
        <v>159</v>
      </c>
      <c r="N387" s="822"/>
      <c r="O387" s="822">
        <v>159</v>
      </c>
      <c r="P387" s="831"/>
      <c r="Q387" s="831"/>
      <c r="R387" s="827"/>
      <c r="S387" s="832"/>
    </row>
    <row r="388" spans="1:19" ht="14.45" customHeight="1" x14ac:dyDescent="0.2">
      <c r="A388" s="821" t="s">
        <v>3717</v>
      </c>
      <c r="B388" s="822" t="s">
        <v>3718</v>
      </c>
      <c r="C388" s="822" t="s">
        <v>586</v>
      </c>
      <c r="D388" s="822" t="s">
        <v>1388</v>
      </c>
      <c r="E388" s="822" t="s">
        <v>3727</v>
      </c>
      <c r="F388" s="822" t="s">
        <v>3796</v>
      </c>
      <c r="G388" s="822" t="s">
        <v>3797</v>
      </c>
      <c r="H388" s="831">
        <v>2</v>
      </c>
      <c r="I388" s="831">
        <v>508</v>
      </c>
      <c r="J388" s="822"/>
      <c r="K388" s="822">
        <v>254</v>
      </c>
      <c r="L388" s="831">
        <v>2</v>
      </c>
      <c r="M388" s="831">
        <v>510</v>
      </c>
      <c r="N388" s="822"/>
      <c r="O388" s="822">
        <v>255</v>
      </c>
      <c r="P388" s="831"/>
      <c r="Q388" s="831"/>
      <c r="R388" s="827"/>
      <c r="S388" s="832"/>
    </row>
    <row r="389" spans="1:19" ht="14.45" customHeight="1" x14ac:dyDescent="0.2">
      <c r="A389" s="821" t="s">
        <v>3717</v>
      </c>
      <c r="B389" s="822" t="s">
        <v>3718</v>
      </c>
      <c r="C389" s="822" t="s">
        <v>586</v>
      </c>
      <c r="D389" s="822" t="s">
        <v>1388</v>
      </c>
      <c r="E389" s="822" t="s">
        <v>3727</v>
      </c>
      <c r="F389" s="822" t="s">
        <v>3820</v>
      </c>
      <c r="G389" s="822" t="s">
        <v>3821</v>
      </c>
      <c r="H389" s="831">
        <v>16</v>
      </c>
      <c r="I389" s="831">
        <v>2320</v>
      </c>
      <c r="J389" s="822"/>
      <c r="K389" s="822">
        <v>145</v>
      </c>
      <c r="L389" s="831">
        <v>2</v>
      </c>
      <c r="M389" s="831">
        <v>292</v>
      </c>
      <c r="N389" s="822"/>
      <c r="O389" s="822">
        <v>146</v>
      </c>
      <c r="P389" s="831"/>
      <c r="Q389" s="831"/>
      <c r="R389" s="827"/>
      <c r="S389" s="832"/>
    </row>
    <row r="390" spans="1:19" ht="14.45" customHeight="1" x14ac:dyDescent="0.2">
      <c r="A390" s="821" t="s">
        <v>3717</v>
      </c>
      <c r="B390" s="822" t="s">
        <v>3718</v>
      </c>
      <c r="C390" s="822" t="s">
        <v>586</v>
      </c>
      <c r="D390" s="822" t="s">
        <v>1388</v>
      </c>
      <c r="E390" s="822" t="s">
        <v>3727</v>
      </c>
      <c r="F390" s="822" t="s">
        <v>3830</v>
      </c>
      <c r="G390" s="822" t="s">
        <v>3831</v>
      </c>
      <c r="H390" s="831">
        <v>4</v>
      </c>
      <c r="I390" s="831">
        <v>660</v>
      </c>
      <c r="J390" s="822"/>
      <c r="K390" s="822">
        <v>165</v>
      </c>
      <c r="L390" s="831">
        <v>3</v>
      </c>
      <c r="M390" s="831">
        <v>498</v>
      </c>
      <c r="N390" s="822"/>
      <c r="O390" s="822">
        <v>166</v>
      </c>
      <c r="P390" s="831"/>
      <c r="Q390" s="831"/>
      <c r="R390" s="827"/>
      <c r="S390" s="832"/>
    </row>
    <row r="391" spans="1:19" ht="14.45" customHeight="1" x14ac:dyDescent="0.2">
      <c r="A391" s="821" t="s">
        <v>3717</v>
      </c>
      <c r="B391" s="822" t="s">
        <v>3718</v>
      </c>
      <c r="C391" s="822" t="s">
        <v>586</v>
      </c>
      <c r="D391" s="822" t="s">
        <v>1382</v>
      </c>
      <c r="E391" s="822" t="s">
        <v>3727</v>
      </c>
      <c r="F391" s="822" t="s">
        <v>3728</v>
      </c>
      <c r="G391" s="822" t="s">
        <v>3729</v>
      </c>
      <c r="H391" s="831">
        <v>2</v>
      </c>
      <c r="I391" s="831">
        <v>168</v>
      </c>
      <c r="J391" s="822"/>
      <c r="K391" s="822">
        <v>84</v>
      </c>
      <c r="L391" s="831">
        <v>26</v>
      </c>
      <c r="M391" s="831">
        <v>2210</v>
      </c>
      <c r="N391" s="822"/>
      <c r="O391" s="822">
        <v>85</v>
      </c>
      <c r="P391" s="831">
        <v>4</v>
      </c>
      <c r="Q391" s="831">
        <v>356</v>
      </c>
      <c r="R391" s="827"/>
      <c r="S391" s="832">
        <v>89</v>
      </c>
    </row>
    <row r="392" spans="1:19" ht="14.45" customHeight="1" x14ac:dyDescent="0.2">
      <c r="A392" s="821" t="s">
        <v>3717</v>
      </c>
      <c r="B392" s="822" t="s">
        <v>3718</v>
      </c>
      <c r="C392" s="822" t="s">
        <v>586</v>
      </c>
      <c r="D392" s="822" t="s">
        <v>1382</v>
      </c>
      <c r="E392" s="822" t="s">
        <v>3727</v>
      </c>
      <c r="F392" s="822" t="s">
        <v>3730</v>
      </c>
      <c r="G392" s="822" t="s">
        <v>3731</v>
      </c>
      <c r="H392" s="831">
        <v>2</v>
      </c>
      <c r="I392" s="831">
        <v>214</v>
      </c>
      <c r="J392" s="822"/>
      <c r="K392" s="822">
        <v>107</v>
      </c>
      <c r="L392" s="831">
        <v>5</v>
      </c>
      <c r="M392" s="831">
        <v>540</v>
      </c>
      <c r="N392" s="822"/>
      <c r="O392" s="822">
        <v>108</v>
      </c>
      <c r="P392" s="831">
        <v>13</v>
      </c>
      <c r="Q392" s="831">
        <v>1456</v>
      </c>
      <c r="R392" s="827"/>
      <c r="S392" s="832">
        <v>112</v>
      </c>
    </row>
    <row r="393" spans="1:19" ht="14.45" customHeight="1" x14ac:dyDescent="0.2">
      <c r="A393" s="821" t="s">
        <v>3717</v>
      </c>
      <c r="B393" s="822" t="s">
        <v>3718</v>
      </c>
      <c r="C393" s="822" t="s">
        <v>586</v>
      </c>
      <c r="D393" s="822" t="s">
        <v>1382</v>
      </c>
      <c r="E393" s="822" t="s">
        <v>3727</v>
      </c>
      <c r="F393" s="822" t="s">
        <v>3732</v>
      </c>
      <c r="G393" s="822" t="s">
        <v>3733</v>
      </c>
      <c r="H393" s="831">
        <v>1</v>
      </c>
      <c r="I393" s="831">
        <v>38</v>
      </c>
      <c r="J393" s="822"/>
      <c r="K393" s="822">
        <v>38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3717</v>
      </c>
      <c r="B394" s="822" t="s">
        <v>3718</v>
      </c>
      <c r="C394" s="822" t="s">
        <v>586</v>
      </c>
      <c r="D394" s="822" t="s">
        <v>1382</v>
      </c>
      <c r="E394" s="822" t="s">
        <v>3727</v>
      </c>
      <c r="F394" s="822" t="s">
        <v>3738</v>
      </c>
      <c r="G394" s="822" t="s">
        <v>3731</v>
      </c>
      <c r="H394" s="831">
        <v>2</v>
      </c>
      <c r="I394" s="831">
        <v>374</v>
      </c>
      <c r="J394" s="822"/>
      <c r="K394" s="822">
        <v>187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3717</v>
      </c>
      <c r="B395" s="822" t="s">
        <v>3718</v>
      </c>
      <c r="C395" s="822" t="s">
        <v>586</v>
      </c>
      <c r="D395" s="822" t="s">
        <v>1382</v>
      </c>
      <c r="E395" s="822" t="s">
        <v>3727</v>
      </c>
      <c r="F395" s="822" t="s">
        <v>3741</v>
      </c>
      <c r="G395" s="822" t="s">
        <v>3742</v>
      </c>
      <c r="H395" s="831">
        <v>1</v>
      </c>
      <c r="I395" s="831">
        <v>384</v>
      </c>
      <c r="J395" s="822"/>
      <c r="K395" s="822">
        <v>384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3717</v>
      </c>
      <c r="B396" s="822" t="s">
        <v>3718</v>
      </c>
      <c r="C396" s="822" t="s">
        <v>586</v>
      </c>
      <c r="D396" s="822" t="s">
        <v>1382</v>
      </c>
      <c r="E396" s="822" t="s">
        <v>3727</v>
      </c>
      <c r="F396" s="822" t="s">
        <v>3745</v>
      </c>
      <c r="G396" s="822" t="s">
        <v>3746</v>
      </c>
      <c r="H396" s="831">
        <v>12</v>
      </c>
      <c r="I396" s="831">
        <v>1092</v>
      </c>
      <c r="J396" s="822"/>
      <c r="K396" s="822">
        <v>91</v>
      </c>
      <c r="L396" s="831">
        <v>15</v>
      </c>
      <c r="M396" s="831">
        <v>1380</v>
      </c>
      <c r="N396" s="822"/>
      <c r="O396" s="822">
        <v>92</v>
      </c>
      <c r="P396" s="831">
        <v>13</v>
      </c>
      <c r="Q396" s="831">
        <v>1261</v>
      </c>
      <c r="R396" s="827"/>
      <c r="S396" s="832">
        <v>97</v>
      </c>
    </row>
    <row r="397" spans="1:19" ht="14.45" customHeight="1" x14ac:dyDescent="0.2">
      <c r="A397" s="821" t="s">
        <v>3717</v>
      </c>
      <c r="B397" s="822" t="s">
        <v>3718</v>
      </c>
      <c r="C397" s="822" t="s">
        <v>586</v>
      </c>
      <c r="D397" s="822" t="s">
        <v>1382</v>
      </c>
      <c r="E397" s="822" t="s">
        <v>3727</v>
      </c>
      <c r="F397" s="822" t="s">
        <v>3749</v>
      </c>
      <c r="G397" s="822" t="s">
        <v>3750</v>
      </c>
      <c r="H397" s="831">
        <v>1</v>
      </c>
      <c r="I397" s="831">
        <v>81</v>
      </c>
      <c r="J397" s="822"/>
      <c r="K397" s="822">
        <v>81</v>
      </c>
      <c r="L397" s="831">
        <v>1</v>
      </c>
      <c r="M397" s="831">
        <v>82</v>
      </c>
      <c r="N397" s="822"/>
      <c r="O397" s="822">
        <v>82</v>
      </c>
      <c r="P397" s="831">
        <v>2</v>
      </c>
      <c r="Q397" s="831">
        <v>174</v>
      </c>
      <c r="R397" s="827"/>
      <c r="S397" s="832">
        <v>87</v>
      </c>
    </row>
    <row r="398" spans="1:19" ht="14.45" customHeight="1" x14ac:dyDescent="0.2">
      <c r="A398" s="821" t="s">
        <v>3717</v>
      </c>
      <c r="B398" s="822" t="s">
        <v>3718</v>
      </c>
      <c r="C398" s="822" t="s">
        <v>586</v>
      </c>
      <c r="D398" s="822" t="s">
        <v>1382</v>
      </c>
      <c r="E398" s="822" t="s">
        <v>3727</v>
      </c>
      <c r="F398" s="822" t="s">
        <v>3751</v>
      </c>
      <c r="G398" s="822" t="s">
        <v>3752</v>
      </c>
      <c r="H398" s="831">
        <v>185</v>
      </c>
      <c r="I398" s="831">
        <v>23310</v>
      </c>
      <c r="J398" s="822"/>
      <c r="K398" s="822">
        <v>126</v>
      </c>
      <c r="L398" s="831">
        <v>148</v>
      </c>
      <c r="M398" s="831">
        <v>18796</v>
      </c>
      <c r="N398" s="822"/>
      <c r="O398" s="822">
        <v>127</v>
      </c>
      <c r="P398" s="831">
        <v>121</v>
      </c>
      <c r="Q398" s="831">
        <v>16577</v>
      </c>
      <c r="R398" s="827"/>
      <c r="S398" s="832">
        <v>137</v>
      </c>
    </row>
    <row r="399" spans="1:19" ht="14.45" customHeight="1" x14ac:dyDescent="0.2">
      <c r="A399" s="821" t="s">
        <v>3717</v>
      </c>
      <c r="B399" s="822" t="s">
        <v>3718</v>
      </c>
      <c r="C399" s="822" t="s">
        <v>586</v>
      </c>
      <c r="D399" s="822" t="s">
        <v>1382</v>
      </c>
      <c r="E399" s="822" t="s">
        <v>3727</v>
      </c>
      <c r="F399" s="822" t="s">
        <v>3769</v>
      </c>
      <c r="G399" s="822" t="s">
        <v>3770</v>
      </c>
      <c r="H399" s="831">
        <v>1</v>
      </c>
      <c r="I399" s="831">
        <v>1321</v>
      </c>
      <c r="J399" s="822"/>
      <c r="K399" s="822">
        <v>1321</v>
      </c>
      <c r="L399" s="831">
        <v>1</v>
      </c>
      <c r="M399" s="831">
        <v>1328</v>
      </c>
      <c r="N399" s="822"/>
      <c r="O399" s="822">
        <v>1328</v>
      </c>
      <c r="P399" s="831">
        <v>1</v>
      </c>
      <c r="Q399" s="831">
        <v>1364</v>
      </c>
      <c r="R399" s="827"/>
      <c r="S399" s="832">
        <v>1364</v>
      </c>
    </row>
    <row r="400" spans="1:19" ht="14.45" customHeight="1" x14ac:dyDescent="0.2">
      <c r="A400" s="821" t="s">
        <v>3717</v>
      </c>
      <c r="B400" s="822" t="s">
        <v>3718</v>
      </c>
      <c r="C400" s="822" t="s">
        <v>586</v>
      </c>
      <c r="D400" s="822" t="s">
        <v>1382</v>
      </c>
      <c r="E400" s="822" t="s">
        <v>3727</v>
      </c>
      <c r="F400" s="822" t="s">
        <v>3773</v>
      </c>
      <c r="G400" s="822" t="s">
        <v>3774</v>
      </c>
      <c r="H400" s="831">
        <v>4</v>
      </c>
      <c r="I400" s="831">
        <v>3988</v>
      </c>
      <c r="J400" s="822"/>
      <c r="K400" s="822">
        <v>997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3717</v>
      </c>
      <c r="B401" s="822" t="s">
        <v>3718</v>
      </c>
      <c r="C401" s="822" t="s">
        <v>586</v>
      </c>
      <c r="D401" s="822" t="s">
        <v>1382</v>
      </c>
      <c r="E401" s="822" t="s">
        <v>3727</v>
      </c>
      <c r="F401" s="822" t="s">
        <v>3775</v>
      </c>
      <c r="G401" s="822" t="s">
        <v>3776</v>
      </c>
      <c r="H401" s="831"/>
      <c r="I401" s="831"/>
      <c r="J401" s="822"/>
      <c r="K401" s="822"/>
      <c r="L401" s="831">
        <v>1</v>
      </c>
      <c r="M401" s="831">
        <v>471</v>
      </c>
      <c r="N401" s="822"/>
      <c r="O401" s="822">
        <v>471</v>
      </c>
      <c r="P401" s="831"/>
      <c r="Q401" s="831"/>
      <c r="R401" s="827"/>
      <c r="S401" s="832"/>
    </row>
    <row r="402" spans="1:19" ht="14.45" customHeight="1" x14ac:dyDescent="0.2">
      <c r="A402" s="821" t="s">
        <v>3717</v>
      </c>
      <c r="B402" s="822" t="s">
        <v>3718</v>
      </c>
      <c r="C402" s="822" t="s">
        <v>586</v>
      </c>
      <c r="D402" s="822" t="s">
        <v>1382</v>
      </c>
      <c r="E402" s="822" t="s">
        <v>3727</v>
      </c>
      <c r="F402" s="822" t="s">
        <v>3777</v>
      </c>
      <c r="G402" s="822" t="s">
        <v>3778</v>
      </c>
      <c r="H402" s="831">
        <v>1</v>
      </c>
      <c r="I402" s="831">
        <v>165</v>
      </c>
      <c r="J402" s="822"/>
      <c r="K402" s="822">
        <v>165</v>
      </c>
      <c r="L402" s="831">
        <v>1</v>
      </c>
      <c r="M402" s="831">
        <v>166</v>
      </c>
      <c r="N402" s="822"/>
      <c r="O402" s="822">
        <v>166</v>
      </c>
      <c r="P402" s="831">
        <v>2</v>
      </c>
      <c r="Q402" s="831">
        <v>350</v>
      </c>
      <c r="R402" s="827"/>
      <c r="S402" s="832">
        <v>175</v>
      </c>
    </row>
    <row r="403" spans="1:19" ht="14.45" customHeight="1" x14ac:dyDescent="0.2">
      <c r="A403" s="821" t="s">
        <v>3717</v>
      </c>
      <c r="B403" s="822" t="s">
        <v>3718</v>
      </c>
      <c r="C403" s="822" t="s">
        <v>586</v>
      </c>
      <c r="D403" s="822" t="s">
        <v>1382</v>
      </c>
      <c r="E403" s="822" t="s">
        <v>3727</v>
      </c>
      <c r="F403" s="822" t="s">
        <v>3779</v>
      </c>
      <c r="G403" s="822" t="s">
        <v>3780</v>
      </c>
      <c r="H403" s="831">
        <v>142</v>
      </c>
      <c r="I403" s="831">
        <v>4733.34</v>
      </c>
      <c r="J403" s="822"/>
      <c r="K403" s="822">
        <v>33.33338028169014</v>
      </c>
      <c r="L403" s="831">
        <v>117</v>
      </c>
      <c r="M403" s="831">
        <v>3899.9899999999993</v>
      </c>
      <c r="N403" s="822"/>
      <c r="O403" s="822">
        <v>33.333247863247855</v>
      </c>
      <c r="P403" s="831">
        <v>92</v>
      </c>
      <c r="Q403" s="831">
        <v>4191.1499999999996</v>
      </c>
      <c r="R403" s="827"/>
      <c r="S403" s="832">
        <v>45.555978260869558</v>
      </c>
    </row>
    <row r="404" spans="1:19" ht="14.45" customHeight="1" x14ac:dyDescent="0.2">
      <c r="A404" s="821" t="s">
        <v>3717</v>
      </c>
      <c r="B404" s="822" t="s">
        <v>3718</v>
      </c>
      <c r="C404" s="822" t="s">
        <v>586</v>
      </c>
      <c r="D404" s="822" t="s">
        <v>1382</v>
      </c>
      <c r="E404" s="822" t="s">
        <v>3727</v>
      </c>
      <c r="F404" s="822" t="s">
        <v>3783</v>
      </c>
      <c r="G404" s="822" t="s">
        <v>3784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39</v>
      </c>
      <c r="R404" s="827"/>
      <c r="S404" s="832">
        <v>39</v>
      </c>
    </row>
    <row r="405" spans="1:19" ht="14.45" customHeight="1" x14ac:dyDescent="0.2">
      <c r="A405" s="821" t="s">
        <v>3717</v>
      </c>
      <c r="B405" s="822" t="s">
        <v>3718</v>
      </c>
      <c r="C405" s="822" t="s">
        <v>586</v>
      </c>
      <c r="D405" s="822" t="s">
        <v>1382</v>
      </c>
      <c r="E405" s="822" t="s">
        <v>3727</v>
      </c>
      <c r="F405" s="822" t="s">
        <v>3785</v>
      </c>
      <c r="G405" s="822" t="s">
        <v>3786</v>
      </c>
      <c r="H405" s="831"/>
      <c r="I405" s="831"/>
      <c r="J405" s="822"/>
      <c r="K405" s="822"/>
      <c r="L405" s="831"/>
      <c r="M405" s="831"/>
      <c r="N405" s="822"/>
      <c r="O405" s="822"/>
      <c r="P405" s="831">
        <v>2</v>
      </c>
      <c r="Q405" s="831">
        <v>186</v>
      </c>
      <c r="R405" s="827"/>
      <c r="S405" s="832">
        <v>93</v>
      </c>
    </row>
    <row r="406" spans="1:19" ht="14.45" customHeight="1" x14ac:dyDescent="0.2">
      <c r="A406" s="821" t="s">
        <v>3717</v>
      </c>
      <c r="B406" s="822" t="s">
        <v>3718</v>
      </c>
      <c r="C406" s="822" t="s">
        <v>586</v>
      </c>
      <c r="D406" s="822" t="s">
        <v>1382</v>
      </c>
      <c r="E406" s="822" t="s">
        <v>3727</v>
      </c>
      <c r="F406" s="822" t="s">
        <v>3787</v>
      </c>
      <c r="G406" s="822" t="s">
        <v>3788</v>
      </c>
      <c r="H406" s="831">
        <v>1</v>
      </c>
      <c r="I406" s="831">
        <v>33</v>
      </c>
      <c r="J406" s="822"/>
      <c r="K406" s="822">
        <v>33</v>
      </c>
      <c r="L406" s="831"/>
      <c r="M406" s="831"/>
      <c r="N406" s="822"/>
      <c r="O406" s="822"/>
      <c r="P406" s="831">
        <v>2</v>
      </c>
      <c r="Q406" s="831">
        <v>68</v>
      </c>
      <c r="R406" s="827"/>
      <c r="S406" s="832">
        <v>34</v>
      </c>
    </row>
    <row r="407" spans="1:19" ht="14.45" customHeight="1" x14ac:dyDescent="0.2">
      <c r="A407" s="821" t="s">
        <v>3717</v>
      </c>
      <c r="B407" s="822" t="s">
        <v>3718</v>
      </c>
      <c r="C407" s="822" t="s">
        <v>586</v>
      </c>
      <c r="D407" s="822" t="s">
        <v>1382</v>
      </c>
      <c r="E407" s="822" t="s">
        <v>3727</v>
      </c>
      <c r="F407" s="822" t="s">
        <v>3794</v>
      </c>
      <c r="G407" s="822" t="s">
        <v>3795</v>
      </c>
      <c r="H407" s="831"/>
      <c r="I407" s="831"/>
      <c r="J407" s="822"/>
      <c r="K407" s="822"/>
      <c r="L407" s="831">
        <v>4</v>
      </c>
      <c r="M407" s="831">
        <v>636</v>
      </c>
      <c r="N407" s="822"/>
      <c r="O407" s="822">
        <v>159</v>
      </c>
      <c r="P407" s="831"/>
      <c r="Q407" s="831"/>
      <c r="R407" s="827"/>
      <c r="S407" s="832"/>
    </row>
    <row r="408" spans="1:19" ht="14.45" customHeight="1" x14ac:dyDescent="0.2">
      <c r="A408" s="821" t="s">
        <v>3717</v>
      </c>
      <c r="B408" s="822" t="s">
        <v>3718</v>
      </c>
      <c r="C408" s="822" t="s">
        <v>586</v>
      </c>
      <c r="D408" s="822" t="s">
        <v>1382</v>
      </c>
      <c r="E408" s="822" t="s">
        <v>3727</v>
      </c>
      <c r="F408" s="822" t="s">
        <v>3800</v>
      </c>
      <c r="G408" s="822" t="s">
        <v>3801</v>
      </c>
      <c r="H408" s="831"/>
      <c r="I408" s="831"/>
      <c r="J408" s="822"/>
      <c r="K408" s="822"/>
      <c r="L408" s="831"/>
      <c r="M408" s="831"/>
      <c r="N408" s="822"/>
      <c r="O408" s="822"/>
      <c r="P408" s="831">
        <v>1</v>
      </c>
      <c r="Q408" s="831">
        <v>758</v>
      </c>
      <c r="R408" s="827"/>
      <c r="S408" s="832">
        <v>758</v>
      </c>
    </row>
    <row r="409" spans="1:19" ht="14.45" customHeight="1" x14ac:dyDescent="0.2">
      <c r="A409" s="821" t="s">
        <v>3717</v>
      </c>
      <c r="B409" s="822" t="s">
        <v>3718</v>
      </c>
      <c r="C409" s="822" t="s">
        <v>586</v>
      </c>
      <c r="D409" s="822" t="s">
        <v>1382</v>
      </c>
      <c r="E409" s="822" t="s">
        <v>3727</v>
      </c>
      <c r="F409" s="822" t="s">
        <v>3806</v>
      </c>
      <c r="G409" s="822" t="s">
        <v>3807</v>
      </c>
      <c r="H409" s="831"/>
      <c r="I409" s="831"/>
      <c r="J409" s="822"/>
      <c r="K409" s="822"/>
      <c r="L409" s="831">
        <v>6</v>
      </c>
      <c r="M409" s="831">
        <v>756</v>
      </c>
      <c r="N409" s="822"/>
      <c r="O409" s="822">
        <v>126</v>
      </c>
      <c r="P409" s="831">
        <v>2</v>
      </c>
      <c r="Q409" s="831">
        <v>262</v>
      </c>
      <c r="R409" s="827"/>
      <c r="S409" s="832">
        <v>131</v>
      </c>
    </row>
    <row r="410" spans="1:19" ht="14.45" customHeight="1" x14ac:dyDescent="0.2">
      <c r="A410" s="821" t="s">
        <v>3717</v>
      </c>
      <c r="B410" s="822" t="s">
        <v>3718</v>
      </c>
      <c r="C410" s="822" t="s">
        <v>586</v>
      </c>
      <c r="D410" s="822" t="s">
        <v>1382</v>
      </c>
      <c r="E410" s="822" t="s">
        <v>3727</v>
      </c>
      <c r="F410" s="822" t="s">
        <v>3810</v>
      </c>
      <c r="G410" s="822" t="s">
        <v>3811</v>
      </c>
      <c r="H410" s="831">
        <v>1</v>
      </c>
      <c r="I410" s="831">
        <v>376</v>
      </c>
      <c r="J410" s="822"/>
      <c r="K410" s="822">
        <v>376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3717</v>
      </c>
      <c r="B411" s="822" t="s">
        <v>3718</v>
      </c>
      <c r="C411" s="822" t="s">
        <v>586</v>
      </c>
      <c r="D411" s="822" t="s">
        <v>1382</v>
      </c>
      <c r="E411" s="822" t="s">
        <v>3727</v>
      </c>
      <c r="F411" s="822" t="s">
        <v>3820</v>
      </c>
      <c r="G411" s="822" t="s">
        <v>3821</v>
      </c>
      <c r="H411" s="831">
        <v>12</v>
      </c>
      <c r="I411" s="831">
        <v>1740</v>
      </c>
      <c r="J411" s="822"/>
      <c r="K411" s="822">
        <v>145</v>
      </c>
      <c r="L411" s="831">
        <v>10</v>
      </c>
      <c r="M411" s="831">
        <v>1460</v>
      </c>
      <c r="N411" s="822"/>
      <c r="O411" s="822">
        <v>146</v>
      </c>
      <c r="P411" s="831">
        <v>19</v>
      </c>
      <c r="Q411" s="831">
        <v>2869</v>
      </c>
      <c r="R411" s="827"/>
      <c r="S411" s="832">
        <v>151</v>
      </c>
    </row>
    <row r="412" spans="1:19" ht="14.45" customHeight="1" x14ac:dyDescent="0.2">
      <c r="A412" s="821" t="s">
        <v>3717</v>
      </c>
      <c r="B412" s="822" t="s">
        <v>3718</v>
      </c>
      <c r="C412" s="822" t="s">
        <v>586</v>
      </c>
      <c r="D412" s="822" t="s">
        <v>1382</v>
      </c>
      <c r="E412" s="822" t="s">
        <v>3727</v>
      </c>
      <c r="F412" s="822" t="s">
        <v>3830</v>
      </c>
      <c r="G412" s="822" t="s">
        <v>3831</v>
      </c>
      <c r="H412" s="831">
        <v>2</v>
      </c>
      <c r="I412" s="831">
        <v>330</v>
      </c>
      <c r="J412" s="822"/>
      <c r="K412" s="822">
        <v>165</v>
      </c>
      <c r="L412" s="831">
        <v>3</v>
      </c>
      <c r="M412" s="831">
        <v>498</v>
      </c>
      <c r="N412" s="822"/>
      <c r="O412" s="822">
        <v>166</v>
      </c>
      <c r="P412" s="831">
        <v>3</v>
      </c>
      <c r="Q412" s="831">
        <v>513</v>
      </c>
      <c r="R412" s="827"/>
      <c r="S412" s="832">
        <v>171</v>
      </c>
    </row>
    <row r="413" spans="1:19" ht="14.45" customHeight="1" x14ac:dyDescent="0.2">
      <c r="A413" s="821" t="s">
        <v>3717</v>
      </c>
      <c r="B413" s="822" t="s">
        <v>3718</v>
      </c>
      <c r="C413" s="822" t="s">
        <v>586</v>
      </c>
      <c r="D413" s="822" t="s">
        <v>3714</v>
      </c>
      <c r="E413" s="822" t="s">
        <v>3719</v>
      </c>
      <c r="F413" s="822" t="s">
        <v>3720</v>
      </c>
      <c r="G413" s="822" t="s">
        <v>809</v>
      </c>
      <c r="H413" s="831">
        <v>0.7</v>
      </c>
      <c r="I413" s="831">
        <v>48.79</v>
      </c>
      <c r="J413" s="822"/>
      <c r="K413" s="822">
        <v>69.7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3717</v>
      </c>
      <c r="B414" s="822" t="s">
        <v>3718</v>
      </c>
      <c r="C414" s="822" t="s">
        <v>586</v>
      </c>
      <c r="D414" s="822" t="s">
        <v>3714</v>
      </c>
      <c r="E414" s="822" t="s">
        <v>3727</v>
      </c>
      <c r="F414" s="822" t="s">
        <v>3751</v>
      </c>
      <c r="G414" s="822" t="s">
        <v>3752</v>
      </c>
      <c r="H414" s="831">
        <v>1</v>
      </c>
      <c r="I414" s="831">
        <v>126</v>
      </c>
      <c r="J414" s="822"/>
      <c r="K414" s="822">
        <v>126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3717</v>
      </c>
      <c r="B415" s="822" t="s">
        <v>3718</v>
      </c>
      <c r="C415" s="822" t="s">
        <v>586</v>
      </c>
      <c r="D415" s="822" t="s">
        <v>3714</v>
      </c>
      <c r="E415" s="822" t="s">
        <v>3727</v>
      </c>
      <c r="F415" s="822" t="s">
        <v>3769</v>
      </c>
      <c r="G415" s="822" t="s">
        <v>3770</v>
      </c>
      <c r="H415" s="831">
        <v>2</v>
      </c>
      <c r="I415" s="831">
        <v>2642</v>
      </c>
      <c r="J415" s="822"/>
      <c r="K415" s="822">
        <v>1321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3717</v>
      </c>
      <c r="B416" s="822" t="s">
        <v>3718</v>
      </c>
      <c r="C416" s="822" t="s">
        <v>586</v>
      </c>
      <c r="D416" s="822" t="s">
        <v>3714</v>
      </c>
      <c r="E416" s="822" t="s">
        <v>3727</v>
      </c>
      <c r="F416" s="822" t="s">
        <v>3779</v>
      </c>
      <c r="G416" s="822" t="s">
        <v>3780</v>
      </c>
      <c r="H416" s="831">
        <v>4</v>
      </c>
      <c r="I416" s="831">
        <v>133.32</v>
      </c>
      <c r="J416" s="822"/>
      <c r="K416" s="822">
        <v>33.33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3717</v>
      </c>
      <c r="B417" s="822" t="s">
        <v>3718</v>
      </c>
      <c r="C417" s="822" t="s">
        <v>586</v>
      </c>
      <c r="D417" s="822" t="s">
        <v>3714</v>
      </c>
      <c r="E417" s="822" t="s">
        <v>3727</v>
      </c>
      <c r="F417" s="822" t="s">
        <v>3785</v>
      </c>
      <c r="G417" s="822" t="s">
        <v>3786</v>
      </c>
      <c r="H417" s="831">
        <v>3</v>
      </c>
      <c r="I417" s="831">
        <v>261</v>
      </c>
      <c r="J417" s="822"/>
      <c r="K417" s="822">
        <v>87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3717</v>
      </c>
      <c r="B418" s="822" t="s">
        <v>3718</v>
      </c>
      <c r="C418" s="822" t="s">
        <v>586</v>
      </c>
      <c r="D418" s="822" t="s">
        <v>3714</v>
      </c>
      <c r="E418" s="822" t="s">
        <v>3727</v>
      </c>
      <c r="F418" s="822" t="s">
        <v>3787</v>
      </c>
      <c r="G418" s="822" t="s">
        <v>3788</v>
      </c>
      <c r="H418" s="831">
        <v>3</v>
      </c>
      <c r="I418" s="831">
        <v>99</v>
      </c>
      <c r="J418" s="822"/>
      <c r="K418" s="822">
        <v>33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3717</v>
      </c>
      <c r="B419" s="822" t="s">
        <v>3718</v>
      </c>
      <c r="C419" s="822" t="s">
        <v>586</v>
      </c>
      <c r="D419" s="822" t="s">
        <v>3714</v>
      </c>
      <c r="E419" s="822" t="s">
        <v>3727</v>
      </c>
      <c r="F419" s="822" t="s">
        <v>3796</v>
      </c>
      <c r="G419" s="822" t="s">
        <v>3797</v>
      </c>
      <c r="H419" s="831">
        <v>4</v>
      </c>
      <c r="I419" s="831">
        <v>1016</v>
      </c>
      <c r="J419" s="822"/>
      <c r="K419" s="822">
        <v>254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3717</v>
      </c>
      <c r="B420" s="822" t="s">
        <v>3718</v>
      </c>
      <c r="C420" s="822" t="s">
        <v>586</v>
      </c>
      <c r="D420" s="822" t="s">
        <v>3714</v>
      </c>
      <c r="E420" s="822" t="s">
        <v>3727</v>
      </c>
      <c r="F420" s="822" t="s">
        <v>3810</v>
      </c>
      <c r="G420" s="822" t="s">
        <v>3811</v>
      </c>
      <c r="H420" s="831">
        <v>1</v>
      </c>
      <c r="I420" s="831">
        <v>376</v>
      </c>
      <c r="J420" s="822"/>
      <c r="K420" s="822">
        <v>376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3717</v>
      </c>
      <c r="B421" s="822" t="s">
        <v>3718</v>
      </c>
      <c r="C421" s="822" t="s">
        <v>586</v>
      </c>
      <c r="D421" s="822" t="s">
        <v>3715</v>
      </c>
      <c r="E421" s="822" t="s">
        <v>3727</v>
      </c>
      <c r="F421" s="822" t="s">
        <v>3751</v>
      </c>
      <c r="G421" s="822" t="s">
        <v>3752</v>
      </c>
      <c r="H421" s="831"/>
      <c r="I421" s="831"/>
      <c r="J421" s="822"/>
      <c r="K421" s="822"/>
      <c r="L421" s="831">
        <v>1</v>
      </c>
      <c r="M421" s="831">
        <v>127</v>
      </c>
      <c r="N421" s="822"/>
      <c r="O421" s="822">
        <v>127</v>
      </c>
      <c r="P421" s="831"/>
      <c r="Q421" s="831"/>
      <c r="R421" s="827"/>
      <c r="S421" s="832"/>
    </row>
    <row r="422" spans="1:19" ht="14.45" customHeight="1" x14ac:dyDescent="0.2">
      <c r="A422" s="821" t="s">
        <v>3717</v>
      </c>
      <c r="B422" s="822" t="s">
        <v>3718</v>
      </c>
      <c r="C422" s="822" t="s">
        <v>586</v>
      </c>
      <c r="D422" s="822" t="s">
        <v>3715</v>
      </c>
      <c r="E422" s="822" t="s">
        <v>3727</v>
      </c>
      <c r="F422" s="822" t="s">
        <v>3779</v>
      </c>
      <c r="G422" s="822" t="s">
        <v>3780</v>
      </c>
      <c r="H422" s="831"/>
      <c r="I422" s="831"/>
      <c r="J422" s="822"/>
      <c r="K422" s="822"/>
      <c r="L422" s="831">
        <v>1</v>
      </c>
      <c r="M422" s="831">
        <v>33.33</v>
      </c>
      <c r="N422" s="822"/>
      <c r="O422" s="822">
        <v>33.33</v>
      </c>
      <c r="P422" s="831"/>
      <c r="Q422" s="831"/>
      <c r="R422" s="827"/>
      <c r="S422" s="832"/>
    </row>
    <row r="423" spans="1:19" ht="14.45" customHeight="1" x14ac:dyDescent="0.2">
      <c r="A423" s="821" t="s">
        <v>3717</v>
      </c>
      <c r="B423" s="822" t="s">
        <v>3718</v>
      </c>
      <c r="C423" s="822" t="s">
        <v>586</v>
      </c>
      <c r="D423" s="822" t="s">
        <v>1377</v>
      </c>
      <c r="E423" s="822" t="s">
        <v>3727</v>
      </c>
      <c r="F423" s="822" t="s">
        <v>3751</v>
      </c>
      <c r="G423" s="822" t="s">
        <v>3752</v>
      </c>
      <c r="H423" s="831"/>
      <c r="I423" s="831"/>
      <c r="J423" s="822"/>
      <c r="K423" s="822"/>
      <c r="L423" s="831"/>
      <c r="M423" s="831"/>
      <c r="N423" s="822"/>
      <c r="O423" s="822"/>
      <c r="P423" s="831">
        <v>14</v>
      </c>
      <c r="Q423" s="831">
        <v>1918</v>
      </c>
      <c r="R423" s="827"/>
      <c r="S423" s="832">
        <v>137</v>
      </c>
    </row>
    <row r="424" spans="1:19" ht="14.45" customHeight="1" thickBot="1" x14ac:dyDescent="0.25">
      <c r="A424" s="813" t="s">
        <v>3717</v>
      </c>
      <c r="B424" s="814" t="s">
        <v>3718</v>
      </c>
      <c r="C424" s="814" t="s">
        <v>586</v>
      </c>
      <c r="D424" s="814" t="s">
        <v>1377</v>
      </c>
      <c r="E424" s="814" t="s">
        <v>3727</v>
      </c>
      <c r="F424" s="814" t="s">
        <v>3779</v>
      </c>
      <c r="G424" s="814" t="s">
        <v>3780</v>
      </c>
      <c r="H424" s="833"/>
      <c r="I424" s="833"/>
      <c r="J424" s="814"/>
      <c r="K424" s="814"/>
      <c r="L424" s="833"/>
      <c r="M424" s="833"/>
      <c r="N424" s="814"/>
      <c r="O424" s="814"/>
      <c r="P424" s="833">
        <v>10</v>
      </c>
      <c r="Q424" s="833">
        <v>455.58000000000004</v>
      </c>
      <c r="R424" s="819"/>
      <c r="S424" s="834">
        <v>45.558000000000007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C113EAB-AE76-4E69-A798-C010C7A8462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10705008</v>
      </c>
      <c r="C3" s="343">
        <f t="shared" ref="C3:R3" si="0">SUBTOTAL(9,C6:C1048576)</f>
        <v>0</v>
      </c>
      <c r="D3" s="343">
        <f t="shared" si="0"/>
        <v>7716116</v>
      </c>
      <c r="E3" s="343">
        <f t="shared" si="0"/>
        <v>0</v>
      </c>
      <c r="F3" s="343">
        <f t="shared" si="0"/>
        <v>8329376</v>
      </c>
      <c r="G3" s="346">
        <f>IF(D3&lt;&gt;0,F3/D3,"")</f>
        <v>1.0794778098203812</v>
      </c>
      <c r="H3" s="342">
        <f t="shared" si="0"/>
        <v>5432629.7699999986</v>
      </c>
      <c r="I3" s="343">
        <f t="shared" si="0"/>
        <v>0</v>
      </c>
      <c r="J3" s="343">
        <f t="shared" si="0"/>
        <v>3978282.7100000107</v>
      </c>
      <c r="K3" s="343">
        <f t="shared" si="0"/>
        <v>0</v>
      </c>
      <c r="L3" s="343">
        <f t="shared" si="0"/>
        <v>4240929.3500000015</v>
      </c>
      <c r="M3" s="344">
        <f>IF(J3&lt;&gt;0,L3/J3,"")</f>
        <v>1.0660201044384776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3862</v>
      </c>
      <c r="B6" s="859">
        <v>758</v>
      </c>
      <c r="C6" s="807"/>
      <c r="D6" s="859">
        <v>381</v>
      </c>
      <c r="E6" s="807"/>
      <c r="F6" s="859">
        <v>412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3863</v>
      </c>
      <c r="B7" s="861">
        <v>1496</v>
      </c>
      <c r="C7" s="822"/>
      <c r="D7" s="861">
        <v>1653</v>
      </c>
      <c r="E7" s="822"/>
      <c r="F7" s="861">
        <v>1193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3864</v>
      </c>
      <c r="B8" s="861">
        <v>1388</v>
      </c>
      <c r="C8" s="822"/>
      <c r="D8" s="861">
        <v>508</v>
      </c>
      <c r="E8" s="822"/>
      <c r="F8" s="861">
        <v>411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3865</v>
      </c>
      <c r="B9" s="861">
        <v>126</v>
      </c>
      <c r="C9" s="822"/>
      <c r="D9" s="861">
        <v>127</v>
      </c>
      <c r="E9" s="822"/>
      <c r="F9" s="861">
        <v>2188</v>
      </c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3866</v>
      </c>
      <c r="B10" s="861"/>
      <c r="C10" s="822"/>
      <c r="D10" s="861"/>
      <c r="E10" s="822"/>
      <c r="F10" s="861">
        <v>1913</v>
      </c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3867</v>
      </c>
      <c r="B11" s="861"/>
      <c r="C11" s="822"/>
      <c r="D11" s="861">
        <v>254</v>
      </c>
      <c r="E11" s="822"/>
      <c r="F11" s="861">
        <v>961</v>
      </c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3868</v>
      </c>
      <c r="B12" s="861">
        <v>126</v>
      </c>
      <c r="C12" s="822"/>
      <c r="D12" s="861">
        <v>123</v>
      </c>
      <c r="E12" s="822"/>
      <c r="F12" s="861"/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3869</v>
      </c>
      <c r="B13" s="861">
        <v>254</v>
      </c>
      <c r="C13" s="822"/>
      <c r="D13" s="861">
        <v>127</v>
      </c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3870</v>
      </c>
      <c r="B14" s="861">
        <v>18035</v>
      </c>
      <c r="C14" s="822"/>
      <c r="D14" s="861">
        <v>20494</v>
      </c>
      <c r="E14" s="822"/>
      <c r="F14" s="861">
        <v>9691</v>
      </c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3871</v>
      </c>
      <c r="B15" s="861">
        <v>254</v>
      </c>
      <c r="C15" s="822"/>
      <c r="D15" s="861"/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3872</v>
      </c>
      <c r="B16" s="861"/>
      <c r="C16" s="822"/>
      <c r="D16" s="861">
        <v>255</v>
      </c>
      <c r="E16" s="822"/>
      <c r="F16" s="861"/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3873</v>
      </c>
      <c r="B17" s="861">
        <v>649</v>
      </c>
      <c r="C17" s="822"/>
      <c r="D17" s="861">
        <v>381</v>
      </c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3874</v>
      </c>
      <c r="B18" s="861">
        <v>126</v>
      </c>
      <c r="C18" s="822"/>
      <c r="D18" s="861">
        <v>1683</v>
      </c>
      <c r="E18" s="822"/>
      <c r="F18" s="861">
        <v>275</v>
      </c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3875</v>
      </c>
      <c r="B19" s="861">
        <v>1985</v>
      </c>
      <c r="C19" s="822"/>
      <c r="D19" s="861">
        <v>497</v>
      </c>
      <c r="E19" s="822"/>
      <c r="F19" s="861">
        <v>137</v>
      </c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3876</v>
      </c>
      <c r="B20" s="861">
        <v>378</v>
      </c>
      <c r="C20" s="822"/>
      <c r="D20" s="861">
        <v>508</v>
      </c>
      <c r="E20" s="822"/>
      <c r="F20" s="861">
        <v>137</v>
      </c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3877</v>
      </c>
      <c r="B21" s="861">
        <v>343</v>
      </c>
      <c r="C21" s="822"/>
      <c r="D21" s="861">
        <v>254</v>
      </c>
      <c r="E21" s="822"/>
      <c r="F21" s="861"/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3878</v>
      </c>
      <c r="B22" s="861">
        <v>271</v>
      </c>
      <c r="C22" s="822"/>
      <c r="D22" s="861">
        <v>127</v>
      </c>
      <c r="E22" s="822"/>
      <c r="F22" s="861"/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3879</v>
      </c>
      <c r="B23" s="861">
        <v>2778</v>
      </c>
      <c r="C23" s="822"/>
      <c r="D23" s="861">
        <v>3997</v>
      </c>
      <c r="E23" s="822"/>
      <c r="F23" s="861">
        <v>1919</v>
      </c>
      <c r="G23" s="827"/>
      <c r="H23" s="861"/>
      <c r="I23" s="822"/>
      <c r="J23" s="861"/>
      <c r="K23" s="822"/>
      <c r="L23" s="861"/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3880</v>
      </c>
      <c r="B24" s="861">
        <v>9011</v>
      </c>
      <c r="C24" s="822"/>
      <c r="D24" s="861">
        <v>4574</v>
      </c>
      <c r="E24" s="822"/>
      <c r="F24" s="861"/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1358</v>
      </c>
      <c r="B25" s="861">
        <v>10665455</v>
      </c>
      <c r="C25" s="822"/>
      <c r="D25" s="861">
        <v>7679919</v>
      </c>
      <c r="E25" s="822"/>
      <c r="F25" s="861">
        <v>8308906</v>
      </c>
      <c r="G25" s="827"/>
      <c r="H25" s="861">
        <v>5432629.7699999986</v>
      </c>
      <c r="I25" s="822"/>
      <c r="J25" s="861">
        <v>3978282.7100000107</v>
      </c>
      <c r="K25" s="822"/>
      <c r="L25" s="861">
        <v>4240929.3500000015</v>
      </c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3881</v>
      </c>
      <c r="B26" s="861"/>
      <c r="C26" s="822"/>
      <c r="D26" s="861">
        <v>127</v>
      </c>
      <c r="E26" s="822"/>
      <c r="F26" s="861">
        <v>274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3882</v>
      </c>
      <c r="B27" s="861"/>
      <c r="C27" s="822"/>
      <c r="D27" s="861"/>
      <c r="E27" s="822"/>
      <c r="F27" s="861">
        <v>411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thickBot="1" x14ac:dyDescent="0.25">
      <c r="A28" s="865" t="s">
        <v>3883</v>
      </c>
      <c r="B28" s="863">
        <v>1575</v>
      </c>
      <c r="C28" s="814"/>
      <c r="D28" s="863">
        <v>127</v>
      </c>
      <c r="E28" s="814"/>
      <c r="F28" s="863">
        <v>548</v>
      </c>
      <c r="G28" s="819"/>
      <c r="H28" s="863"/>
      <c r="I28" s="814"/>
      <c r="J28" s="863"/>
      <c r="K28" s="814"/>
      <c r="L28" s="863"/>
      <c r="M28" s="819"/>
      <c r="N28" s="863"/>
      <c r="O28" s="814"/>
      <c r="P28" s="863"/>
      <c r="Q28" s="814"/>
      <c r="R28" s="863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8F488D4-F8ED-4951-B405-C411D868719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5002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10475.750000000002</v>
      </c>
      <c r="G3" s="208">
        <f t="shared" si="0"/>
        <v>16137637.769999994</v>
      </c>
      <c r="H3" s="208"/>
      <c r="I3" s="208"/>
      <c r="J3" s="208">
        <f t="shared" si="0"/>
        <v>8545</v>
      </c>
      <c r="K3" s="208">
        <f t="shared" si="0"/>
        <v>11694398.709999999</v>
      </c>
      <c r="L3" s="208"/>
      <c r="M3" s="208"/>
      <c r="N3" s="208">
        <f t="shared" si="0"/>
        <v>8075.5200000000013</v>
      </c>
      <c r="O3" s="208">
        <f t="shared" si="0"/>
        <v>12570305.350000009</v>
      </c>
      <c r="P3" s="79">
        <f>IF(K3=0,0,O3/K3)</f>
        <v>1.0748996730589502</v>
      </c>
      <c r="Q3" s="209">
        <f>IF(N3=0,0,O3/N3)</f>
        <v>1556.5939221251394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3884</v>
      </c>
      <c r="B6" s="807" t="s">
        <v>3718</v>
      </c>
      <c r="C6" s="807" t="s">
        <v>3727</v>
      </c>
      <c r="D6" s="807" t="s">
        <v>3751</v>
      </c>
      <c r="E6" s="807" t="s">
        <v>3752</v>
      </c>
      <c r="F6" s="225">
        <v>4</v>
      </c>
      <c r="G6" s="225">
        <v>504</v>
      </c>
      <c r="H6" s="225"/>
      <c r="I6" s="225">
        <v>126</v>
      </c>
      <c r="J6" s="225">
        <v>3</v>
      </c>
      <c r="K6" s="225">
        <v>381</v>
      </c>
      <c r="L6" s="225"/>
      <c r="M6" s="225">
        <v>127</v>
      </c>
      <c r="N6" s="225">
        <v>1</v>
      </c>
      <c r="O6" s="225">
        <v>137</v>
      </c>
      <c r="P6" s="812"/>
      <c r="Q6" s="830">
        <v>137</v>
      </c>
    </row>
    <row r="7" spans="1:17" ht="14.45" customHeight="1" x14ac:dyDescent="0.2">
      <c r="A7" s="821" t="s">
        <v>3884</v>
      </c>
      <c r="B7" s="822" t="s">
        <v>3718</v>
      </c>
      <c r="C7" s="822" t="s">
        <v>3727</v>
      </c>
      <c r="D7" s="822" t="s">
        <v>3796</v>
      </c>
      <c r="E7" s="822" t="s">
        <v>3797</v>
      </c>
      <c r="F7" s="831">
        <v>1</v>
      </c>
      <c r="G7" s="831">
        <v>254</v>
      </c>
      <c r="H7" s="831"/>
      <c r="I7" s="831">
        <v>254</v>
      </c>
      <c r="J7" s="831"/>
      <c r="K7" s="831"/>
      <c r="L7" s="831"/>
      <c r="M7" s="831"/>
      <c r="N7" s="831">
        <v>1</v>
      </c>
      <c r="O7" s="831">
        <v>275</v>
      </c>
      <c r="P7" s="827"/>
      <c r="Q7" s="832">
        <v>275</v>
      </c>
    </row>
    <row r="8" spans="1:17" ht="14.45" customHeight="1" x14ac:dyDescent="0.2">
      <c r="A8" s="821" t="s">
        <v>3885</v>
      </c>
      <c r="B8" s="822" t="s">
        <v>3718</v>
      </c>
      <c r="C8" s="822" t="s">
        <v>3727</v>
      </c>
      <c r="D8" s="822" t="s">
        <v>3745</v>
      </c>
      <c r="E8" s="822" t="s">
        <v>3746</v>
      </c>
      <c r="F8" s="831">
        <v>1</v>
      </c>
      <c r="G8" s="831">
        <v>91</v>
      </c>
      <c r="H8" s="831"/>
      <c r="I8" s="831">
        <v>91</v>
      </c>
      <c r="J8" s="831"/>
      <c r="K8" s="831"/>
      <c r="L8" s="831"/>
      <c r="M8" s="831"/>
      <c r="N8" s="831">
        <v>1</v>
      </c>
      <c r="O8" s="831">
        <v>97</v>
      </c>
      <c r="P8" s="827"/>
      <c r="Q8" s="832">
        <v>97</v>
      </c>
    </row>
    <row r="9" spans="1:17" ht="14.45" customHeight="1" x14ac:dyDescent="0.2">
      <c r="A9" s="821" t="s">
        <v>3885</v>
      </c>
      <c r="B9" s="822" t="s">
        <v>3718</v>
      </c>
      <c r="C9" s="822" t="s">
        <v>3727</v>
      </c>
      <c r="D9" s="822" t="s">
        <v>3751</v>
      </c>
      <c r="E9" s="822" t="s">
        <v>3752</v>
      </c>
      <c r="F9" s="831">
        <v>10</v>
      </c>
      <c r="G9" s="831">
        <v>1260</v>
      </c>
      <c r="H9" s="831"/>
      <c r="I9" s="831">
        <v>126</v>
      </c>
      <c r="J9" s="831">
        <v>9</v>
      </c>
      <c r="K9" s="831">
        <v>1143</v>
      </c>
      <c r="L9" s="831"/>
      <c r="M9" s="831">
        <v>127</v>
      </c>
      <c r="N9" s="831">
        <v>8</v>
      </c>
      <c r="O9" s="831">
        <v>1096</v>
      </c>
      <c r="P9" s="827"/>
      <c r="Q9" s="832">
        <v>137</v>
      </c>
    </row>
    <row r="10" spans="1:17" ht="14.45" customHeight="1" x14ac:dyDescent="0.2">
      <c r="A10" s="821" t="s">
        <v>3885</v>
      </c>
      <c r="B10" s="822" t="s">
        <v>3718</v>
      </c>
      <c r="C10" s="822" t="s">
        <v>3727</v>
      </c>
      <c r="D10" s="822" t="s">
        <v>3796</v>
      </c>
      <c r="E10" s="822" t="s">
        <v>3797</v>
      </c>
      <c r="F10" s="831"/>
      <c r="G10" s="831"/>
      <c r="H10" s="831"/>
      <c r="I10" s="831"/>
      <c r="J10" s="831">
        <v>2</v>
      </c>
      <c r="K10" s="831">
        <v>510</v>
      </c>
      <c r="L10" s="831"/>
      <c r="M10" s="831">
        <v>255</v>
      </c>
      <c r="N10" s="831"/>
      <c r="O10" s="831"/>
      <c r="P10" s="827"/>
      <c r="Q10" s="832"/>
    </row>
    <row r="11" spans="1:17" ht="14.45" customHeight="1" x14ac:dyDescent="0.2">
      <c r="A11" s="821" t="s">
        <v>3885</v>
      </c>
      <c r="B11" s="822" t="s">
        <v>3718</v>
      </c>
      <c r="C11" s="822" t="s">
        <v>3727</v>
      </c>
      <c r="D11" s="822" t="s">
        <v>3820</v>
      </c>
      <c r="E11" s="822" t="s">
        <v>3821</v>
      </c>
      <c r="F11" s="831">
        <v>1</v>
      </c>
      <c r="G11" s="831">
        <v>145</v>
      </c>
      <c r="H11" s="831"/>
      <c r="I11" s="831">
        <v>145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3886</v>
      </c>
      <c r="B12" s="822" t="s">
        <v>3718</v>
      </c>
      <c r="C12" s="822" t="s">
        <v>3727</v>
      </c>
      <c r="D12" s="822" t="s">
        <v>3751</v>
      </c>
      <c r="E12" s="822" t="s">
        <v>3752</v>
      </c>
      <c r="F12" s="831">
        <v>9</v>
      </c>
      <c r="G12" s="831">
        <v>1134</v>
      </c>
      <c r="H12" s="831"/>
      <c r="I12" s="831">
        <v>126</v>
      </c>
      <c r="J12" s="831">
        <v>4</v>
      </c>
      <c r="K12" s="831">
        <v>508</v>
      </c>
      <c r="L12" s="831"/>
      <c r="M12" s="831">
        <v>127</v>
      </c>
      <c r="N12" s="831">
        <v>3</v>
      </c>
      <c r="O12" s="831">
        <v>411</v>
      </c>
      <c r="P12" s="827"/>
      <c r="Q12" s="832">
        <v>137</v>
      </c>
    </row>
    <row r="13" spans="1:17" ht="14.45" customHeight="1" x14ac:dyDescent="0.2">
      <c r="A13" s="821" t="s">
        <v>3886</v>
      </c>
      <c r="B13" s="822" t="s">
        <v>3718</v>
      </c>
      <c r="C13" s="822" t="s">
        <v>3727</v>
      </c>
      <c r="D13" s="822" t="s">
        <v>3796</v>
      </c>
      <c r="E13" s="822" t="s">
        <v>3797</v>
      </c>
      <c r="F13" s="831">
        <v>1</v>
      </c>
      <c r="G13" s="831">
        <v>254</v>
      </c>
      <c r="H13" s="831"/>
      <c r="I13" s="831">
        <v>254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3887</v>
      </c>
      <c r="B14" s="822" t="s">
        <v>3718</v>
      </c>
      <c r="C14" s="822" t="s">
        <v>3727</v>
      </c>
      <c r="D14" s="822" t="s">
        <v>3751</v>
      </c>
      <c r="E14" s="822" t="s">
        <v>3752</v>
      </c>
      <c r="F14" s="831">
        <v>1</v>
      </c>
      <c r="G14" s="831">
        <v>126</v>
      </c>
      <c r="H14" s="831"/>
      <c r="I14" s="831">
        <v>126</v>
      </c>
      <c r="J14" s="831">
        <v>1</v>
      </c>
      <c r="K14" s="831">
        <v>127</v>
      </c>
      <c r="L14" s="831"/>
      <c r="M14" s="831">
        <v>127</v>
      </c>
      <c r="N14" s="831">
        <v>2</v>
      </c>
      <c r="O14" s="831">
        <v>274</v>
      </c>
      <c r="P14" s="827"/>
      <c r="Q14" s="832">
        <v>137</v>
      </c>
    </row>
    <row r="15" spans="1:17" ht="14.45" customHeight="1" x14ac:dyDescent="0.2">
      <c r="A15" s="821" t="s">
        <v>3887</v>
      </c>
      <c r="B15" s="822" t="s">
        <v>3718</v>
      </c>
      <c r="C15" s="822" t="s">
        <v>3727</v>
      </c>
      <c r="D15" s="822" t="s">
        <v>3769</v>
      </c>
      <c r="E15" s="822" t="s">
        <v>3770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1364</v>
      </c>
      <c r="P15" s="827"/>
      <c r="Q15" s="832">
        <v>1364</v>
      </c>
    </row>
    <row r="16" spans="1:17" ht="14.45" customHeight="1" x14ac:dyDescent="0.2">
      <c r="A16" s="821" t="s">
        <v>3887</v>
      </c>
      <c r="B16" s="822" t="s">
        <v>3718</v>
      </c>
      <c r="C16" s="822" t="s">
        <v>3727</v>
      </c>
      <c r="D16" s="822" t="s">
        <v>3796</v>
      </c>
      <c r="E16" s="822" t="s">
        <v>3797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550</v>
      </c>
      <c r="P16" s="827"/>
      <c r="Q16" s="832">
        <v>275</v>
      </c>
    </row>
    <row r="17" spans="1:17" ht="14.45" customHeight="1" x14ac:dyDescent="0.2">
      <c r="A17" s="821" t="s">
        <v>3888</v>
      </c>
      <c r="B17" s="822" t="s">
        <v>3718</v>
      </c>
      <c r="C17" s="822" t="s">
        <v>3727</v>
      </c>
      <c r="D17" s="822" t="s">
        <v>3751</v>
      </c>
      <c r="E17" s="822" t="s">
        <v>3752</v>
      </c>
      <c r="F17" s="831"/>
      <c r="G17" s="831"/>
      <c r="H17" s="831"/>
      <c r="I17" s="831"/>
      <c r="J17" s="831"/>
      <c r="K17" s="831"/>
      <c r="L17" s="831"/>
      <c r="M17" s="831"/>
      <c r="N17" s="831">
        <v>2</v>
      </c>
      <c r="O17" s="831">
        <v>274</v>
      </c>
      <c r="P17" s="827"/>
      <c r="Q17" s="832">
        <v>137</v>
      </c>
    </row>
    <row r="18" spans="1:17" ht="14.45" customHeight="1" x14ac:dyDescent="0.2">
      <c r="A18" s="821" t="s">
        <v>3888</v>
      </c>
      <c r="B18" s="822" t="s">
        <v>3718</v>
      </c>
      <c r="C18" s="822" t="s">
        <v>3727</v>
      </c>
      <c r="D18" s="822" t="s">
        <v>3769</v>
      </c>
      <c r="E18" s="822" t="s">
        <v>3770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1364</v>
      </c>
      <c r="P18" s="827"/>
      <c r="Q18" s="832">
        <v>1364</v>
      </c>
    </row>
    <row r="19" spans="1:17" ht="14.45" customHeight="1" x14ac:dyDescent="0.2">
      <c r="A19" s="821" t="s">
        <v>3888</v>
      </c>
      <c r="B19" s="822" t="s">
        <v>3718</v>
      </c>
      <c r="C19" s="822" t="s">
        <v>3727</v>
      </c>
      <c r="D19" s="822" t="s">
        <v>3796</v>
      </c>
      <c r="E19" s="822" t="s">
        <v>3797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275</v>
      </c>
      <c r="P19" s="827"/>
      <c r="Q19" s="832">
        <v>275</v>
      </c>
    </row>
    <row r="20" spans="1:17" ht="14.45" customHeight="1" x14ac:dyDescent="0.2">
      <c r="A20" s="821" t="s">
        <v>3717</v>
      </c>
      <c r="B20" s="822" t="s">
        <v>3718</v>
      </c>
      <c r="C20" s="822" t="s">
        <v>3727</v>
      </c>
      <c r="D20" s="822" t="s">
        <v>3751</v>
      </c>
      <c r="E20" s="822" t="s">
        <v>3752</v>
      </c>
      <c r="F20" s="831"/>
      <c r="G20" s="831"/>
      <c r="H20" s="831"/>
      <c r="I20" s="831"/>
      <c r="J20" s="831">
        <v>2</v>
      </c>
      <c r="K20" s="831">
        <v>254</v>
      </c>
      <c r="L20" s="831"/>
      <c r="M20" s="831">
        <v>127</v>
      </c>
      <c r="N20" s="831">
        <v>3</v>
      </c>
      <c r="O20" s="831">
        <v>411</v>
      </c>
      <c r="P20" s="827"/>
      <c r="Q20" s="832">
        <v>137</v>
      </c>
    </row>
    <row r="21" spans="1:17" ht="14.45" customHeight="1" x14ac:dyDescent="0.2">
      <c r="A21" s="821" t="s">
        <v>3717</v>
      </c>
      <c r="B21" s="822" t="s">
        <v>3718</v>
      </c>
      <c r="C21" s="822" t="s">
        <v>3727</v>
      </c>
      <c r="D21" s="822" t="s">
        <v>3796</v>
      </c>
      <c r="E21" s="822" t="s">
        <v>3797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550</v>
      </c>
      <c r="P21" s="827"/>
      <c r="Q21" s="832">
        <v>275</v>
      </c>
    </row>
    <row r="22" spans="1:17" ht="14.45" customHeight="1" x14ac:dyDescent="0.2">
      <c r="A22" s="821" t="s">
        <v>3889</v>
      </c>
      <c r="B22" s="822" t="s">
        <v>3718</v>
      </c>
      <c r="C22" s="822" t="s">
        <v>3727</v>
      </c>
      <c r="D22" s="822" t="s">
        <v>3751</v>
      </c>
      <c r="E22" s="822" t="s">
        <v>3752</v>
      </c>
      <c r="F22" s="831">
        <v>1</v>
      </c>
      <c r="G22" s="831">
        <v>126</v>
      </c>
      <c r="H22" s="831"/>
      <c r="I22" s="831">
        <v>126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3889</v>
      </c>
      <c r="B23" s="822" t="s">
        <v>3718</v>
      </c>
      <c r="C23" s="822" t="s">
        <v>3727</v>
      </c>
      <c r="D23" s="822" t="s">
        <v>3804</v>
      </c>
      <c r="E23" s="822" t="s">
        <v>3805</v>
      </c>
      <c r="F23" s="831"/>
      <c r="G23" s="831"/>
      <c r="H23" s="831"/>
      <c r="I23" s="831"/>
      <c r="J23" s="831">
        <v>1</v>
      </c>
      <c r="K23" s="831">
        <v>123</v>
      </c>
      <c r="L23" s="831"/>
      <c r="M23" s="831">
        <v>123</v>
      </c>
      <c r="N23" s="831"/>
      <c r="O23" s="831"/>
      <c r="P23" s="827"/>
      <c r="Q23" s="832"/>
    </row>
    <row r="24" spans="1:17" ht="14.45" customHeight="1" x14ac:dyDescent="0.2">
      <c r="A24" s="821" t="s">
        <v>3890</v>
      </c>
      <c r="B24" s="822" t="s">
        <v>3718</v>
      </c>
      <c r="C24" s="822" t="s">
        <v>3727</v>
      </c>
      <c r="D24" s="822" t="s">
        <v>3751</v>
      </c>
      <c r="E24" s="822" t="s">
        <v>3752</v>
      </c>
      <c r="F24" s="831"/>
      <c r="G24" s="831"/>
      <c r="H24" s="831"/>
      <c r="I24" s="831"/>
      <c r="J24" s="831">
        <v>1</v>
      </c>
      <c r="K24" s="831">
        <v>127</v>
      </c>
      <c r="L24" s="831"/>
      <c r="M24" s="831">
        <v>127</v>
      </c>
      <c r="N24" s="831"/>
      <c r="O24" s="831"/>
      <c r="P24" s="827"/>
      <c r="Q24" s="832"/>
    </row>
    <row r="25" spans="1:17" ht="14.45" customHeight="1" x14ac:dyDescent="0.2">
      <c r="A25" s="821" t="s">
        <v>3890</v>
      </c>
      <c r="B25" s="822" t="s">
        <v>3718</v>
      </c>
      <c r="C25" s="822" t="s">
        <v>3727</v>
      </c>
      <c r="D25" s="822" t="s">
        <v>3796</v>
      </c>
      <c r="E25" s="822" t="s">
        <v>3797</v>
      </c>
      <c r="F25" s="831">
        <v>1</v>
      </c>
      <c r="G25" s="831">
        <v>254</v>
      </c>
      <c r="H25" s="831"/>
      <c r="I25" s="831">
        <v>254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3891</v>
      </c>
      <c r="B26" s="822" t="s">
        <v>3718</v>
      </c>
      <c r="C26" s="822" t="s">
        <v>3727</v>
      </c>
      <c r="D26" s="822" t="s">
        <v>3741</v>
      </c>
      <c r="E26" s="822" t="s">
        <v>3742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397</v>
      </c>
      <c r="P26" s="827"/>
      <c r="Q26" s="832">
        <v>397</v>
      </c>
    </row>
    <row r="27" spans="1:17" ht="14.45" customHeight="1" x14ac:dyDescent="0.2">
      <c r="A27" s="821" t="s">
        <v>3891</v>
      </c>
      <c r="B27" s="822" t="s">
        <v>3718</v>
      </c>
      <c r="C27" s="822" t="s">
        <v>3727</v>
      </c>
      <c r="D27" s="822" t="s">
        <v>3743</v>
      </c>
      <c r="E27" s="822" t="s">
        <v>3744</v>
      </c>
      <c r="F27" s="831">
        <v>1</v>
      </c>
      <c r="G27" s="831">
        <v>606</v>
      </c>
      <c r="H27" s="831"/>
      <c r="I27" s="831">
        <v>606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3891</v>
      </c>
      <c r="B28" s="822" t="s">
        <v>3718</v>
      </c>
      <c r="C28" s="822" t="s">
        <v>3727</v>
      </c>
      <c r="D28" s="822" t="s">
        <v>3745</v>
      </c>
      <c r="E28" s="822" t="s">
        <v>3746</v>
      </c>
      <c r="F28" s="831">
        <v>2</v>
      </c>
      <c r="G28" s="831">
        <v>182</v>
      </c>
      <c r="H28" s="831"/>
      <c r="I28" s="831">
        <v>91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3891</v>
      </c>
      <c r="B29" s="822" t="s">
        <v>3718</v>
      </c>
      <c r="C29" s="822" t="s">
        <v>3727</v>
      </c>
      <c r="D29" s="822" t="s">
        <v>3751</v>
      </c>
      <c r="E29" s="822" t="s">
        <v>3752</v>
      </c>
      <c r="F29" s="831">
        <v>41</v>
      </c>
      <c r="G29" s="831">
        <v>5166</v>
      </c>
      <c r="H29" s="831"/>
      <c r="I29" s="831">
        <v>126</v>
      </c>
      <c r="J29" s="831">
        <v>43</v>
      </c>
      <c r="K29" s="831">
        <v>5461</v>
      </c>
      <c r="L29" s="831"/>
      <c r="M29" s="831">
        <v>127</v>
      </c>
      <c r="N29" s="831">
        <v>24</v>
      </c>
      <c r="O29" s="831">
        <v>3288</v>
      </c>
      <c r="P29" s="827"/>
      <c r="Q29" s="832">
        <v>137</v>
      </c>
    </row>
    <row r="30" spans="1:17" ht="14.45" customHeight="1" x14ac:dyDescent="0.2">
      <c r="A30" s="821" t="s">
        <v>3891</v>
      </c>
      <c r="B30" s="822" t="s">
        <v>3718</v>
      </c>
      <c r="C30" s="822" t="s">
        <v>3727</v>
      </c>
      <c r="D30" s="822" t="s">
        <v>3769</v>
      </c>
      <c r="E30" s="822" t="s">
        <v>3770</v>
      </c>
      <c r="F30" s="831">
        <v>2</v>
      </c>
      <c r="G30" s="831">
        <v>2642</v>
      </c>
      <c r="H30" s="831"/>
      <c r="I30" s="831">
        <v>1321</v>
      </c>
      <c r="J30" s="831">
        <v>4</v>
      </c>
      <c r="K30" s="831">
        <v>5312</v>
      </c>
      <c r="L30" s="831"/>
      <c r="M30" s="831">
        <v>1328</v>
      </c>
      <c r="N30" s="831">
        <v>1</v>
      </c>
      <c r="O30" s="831">
        <v>1364</v>
      </c>
      <c r="P30" s="827"/>
      <c r="Q30" s="832">
        <v>1364</v>
      </c>
    </row>
    <row r="31" spans="1:17" ht="14.45" customHeight="1" x14ac:dyDescent="0.2">
      <c r="A31" s="821" t="s">
        <v>3891</v>
      </c>
      <c r="B31" s="822" t="s">
        <v>3718</v>
      </c>
      <c r="C31" s="822" t="s">
        <v>3727</v>
      </c>
      <c r="D31" s="822" t="s">
        <v>3785</v>
      </c>
      <c r="E31" s="822" t="s">
        <v>3786</v>
      </c>
      <c r="F31" s="831"/>
      <c r="G31" s="831"/>
      <c r="H31" s="831"/>
      <c r="I31" s="831"/>
      <c r="J31" s="831">
        <v>1</v>
      </c>
      <c r="K31" s="831">
        <v>88</v>
      </c>
      <c r="L31" s="831"/>
      <c r="M31" s="831">
        <v>88</v>
      </c>
      <c r="N31" s="831"/>
      <c r="O31" s="831"/>
      <c r="P31" s="827"/>
      <c r="Q31" s="832"/>
    </row>
    <row r="32" spans="1:17" ht="14.45" customHeight="1" x14ac:dyDescent="0.2">
      <c r="A32" s="821" t="s">
        <v>3891</v>
      </c>
      <c r="B32" s="822" t="s">
        <v>3718</v>
      </c>
      <c r="C32" s="822" t="s">
        <v>3727</v>
      </c>
      <c r="D32" s="822" t="s">
        <v>3796</v>
      </c>
      <c r="E32" s="822" t="s">
        <v>3797</v>
      </c>
      <c r="F32" s="831">
        <v>7</v>
      </c>
      <c r="G32" s="831">
        <v>1778</v>
      </c>
      <c r="H32" s="831"/>
      <c r="I32" s="831">
        <v>254</v>
      </c>
      <c r="J32" s="831">
        <v>8</v>
      </c>
      <c r="K32" s="831">
        <v>2040</v>
      </c>
      <c r="L32" s="831"/>
      <c r="M32" s="831">
        <v>255</v>
      </c>
      <c r="N32" s="831">
        <v>6</v>
      </c>
      <c r="O32" s="831">
        <v>1650</v>
      </c>
      <c r="P32" s="827"/>
      <c r="Q32" s="832">
        <v>275</v>
      </c>
    </row>
    <row r="33" spans="1:17" ht="14.45" customHeight="1" x14ac:dyDescent="0.2">
      <c r="A33" s="821" t="s">
        <v>3891</v>
      </c>
      <c r="B33" s="822" t="s">
        <v>3718</v>
      </c>
      <c r="C33" s="822" t="s">
        <v>3727</v>
      </c>
      <c r="D33" s="822" t="s">
        <v>3804</v>
      </c>
      <c r="E33" s="822" t="s">
        <v>3805</v>
      </c>
      <c r="F33" s="831"/>
      <c r="G33" s="831"/>
      <c r="H33" s="831"/>
      <c r="I33" s="831"/>
      <c r="J33" s="831"/>
      <c r="K33" s="831"/>
      <c r="L33" s="831"/>
      <c r="M33" s="831"/>
      <c r="N33" s="831">
        <v>2</v>
      </c>
      <c r="O33" s="831">
        <v>264</v>
      </c>
      <c r="P33" s="827"/>
      <c r="Q33" s="832">
        <v>132</v>
      </c>
    </row>
    <row r="34" spans="1:17" ht="14.45" customHeight="1" x14ac:dyDescent="0.2">
      <c r="A34" s="821" t="s">
        <v>3891</v>
      </c>
      <c r="B34" s="822" t="s">
        <v>3718</v>
      </c>
      <c r="C34" s="822" t="s">
        <v>3727</v>
      </c>
      <c r="D34" s="822" t="s">
        <v>3814</v>
      </c>
      <c r="E34" s="822" t="s">
        <v>3815</v>
      </c>
      <c r="F34" s="831">
        <v>1</v>
      </c>
      <c r="G34" s="831">
        <v>355</v>
      </c>
      <c r="H34" s="831"/>
      <c r="I34" s="831">
        <v>355</v>
      </c>
      <c r="J34" s="831">
        <v>1</v>
      </c>
      <c r="K34" s="831">
        <v>356</v>
      </c>
      <c r="L34" s="831"/>
      <c r="M34" s="831">
        <v>356</v>
      </c>
      <c r="N34" s="831"/>
      <c r="O34" s="831"/>
      <c r="P34" s="827"/>
      <c r="Q34" s="832"/>
    </row>
    <row r="35" spans="1:17" ht="14.45" customHeight="1" x14ac:dyDescent="0.2">
      <c r="A35" s="821" t="s">
        <v>3891</v>
      </c>
      <c r="B35" s="822" t="s">
        <v>3892</v>
      </c>
      <c r="C35" s="822" t="s">
        <v>3727</v>
      </c>
      <c r="D35" s="822" t="s">
        <v>3739</v>
      </c>
      <c r="E35" s="822" t="s">
        <v>3740</v>
      </c>
      <c r="F35" s="831"/>
      <c r="G35" s="831"/>
      <c r="H35" s="831"/>
      <c r="I35" s="831"/>
      <c r="J35" s="831">
        <v>1</v>
      </c>
      <c r="K35" s="831">
        <v>243</v>
      </c>
      <c r="L35" s="831"/>
      <c r="M35" s="831">
        <v>243</v>
      </c>
      <c r="N35" s="831"/>
      <c r="O35" s="831"/>
      <c r="P35" s="827"/>
      <c r="Q35" s="832"/>
    </row>
    <row r="36" spans="1:17" ht="14.45" customHeight="1" x14ac:dyDescent="0.2">
      <c r="A36" s="821" t="s">
        <v>3891</v>
      </c>
      <c r="B36" s="822" t="s">
        <v>3892</v>
      </c>
      <c r="C36" s="822" t="s">
        <v>3727</v>
      </c>
      <c r="D36" s="822" t="s">
        <v>3893</v>
      </c>
      <c r="E36" s="822" t="s">
        <v>3894</v>
      </c>
      <c r="F36" s="831">
        <v>1</v>
      </c>
      <c r="G36" s="831">
        <v>244</v>
      </c>
      <c r="H36" s="831"/>
      <c r="I36" s="831">
        <v>244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3891</v>
      </c>
      <c r="B37" s="822" t="s">
        <v>3892</v>
      </c>
      <c r="C37" s="822" t="s">
        <v>3727</v>
      </c>
      <c r="D37" s="822" t="s">
        <v>3769</v>
      </c>
      <c r="E37" s="822" t="s">
        <v>3770</v>
      </c>
      <c r="F37" s="831">
        <v>2</v>
      </c>
      <c r="G37" s="831">
        <v>2642</v>
      </c>
      <c r="H37" s="831"/>
      <c r="I37" s="831">
        <v>1321</v>
      </c>
      <c r="J37" s="831">
        <v>2</v>
      </c>
      <c r="K37" s="831">
        <v>2656</v>
      </c>
      <c r="L37" s="831"/>
      <c r="M37" s="831">
        <v>1328</v>
      </c>
      <c r="N37" s="831">
        <v>2</v>
      </c>
      <c r="O37" s="831">
        <v>2728</v>
      </c>
      <c r="P37" s="827"/>
      <c r="Q37" s="832">
        <v>1364</v>
      </c>
    </row>
    <row r="38" spans="1:17" ht="14.45" customHeight="1" x14ac:dyDescent="0.2">
      <c r="A38" s="821" t="s">
        <v>3891</v>
      </c>
      <c r="B38" s="822" t="s">
        <v>3892</v>
      </c>
      <c r="C38" s="822" t="s">
        <v>3727</v>
      </c>
      <c r="D38" s="822" t="s">
        <v>3895</v>
      </c>
      <c r="E38" s="822" t="s">
        <v>3896</v>
      </c>
      <c r="F38" s="831">
        <v>1</v>
      </c>
      <c r="G38" s="831">
        <v>4176</v>
      </c>
      <c r="H38" s="831"/>
      <c r="I38" s="831">
        <v>4176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3891</v>
      </c>
      <c r="B39" s="822" t="s">
        <v>3892</v>
      </c>
      <c r="C39" s="822" t="s">
        <v>3727</v>
      </c>
      <c r="D39" s="822" t="s">
        <v>3804</v>
      </c>
      <c r="E39" s="822" t="s">
        <v>3805</v>
      </c>
      <c r="F39" s="831">
        <v>2</v>
      </c>
      <c r="G39" s="831">
        <v>244</v>
      </c>
      <c r="H39" s="831"/>
      <c r="I39" s="831">
        <v>122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3891</v>
      </c>
      <c r="B40" s="822" t="s">
        <v>3892</v>
      </c>
      <c r="C40" s="822" t="s">
        <v>3727</v>
      </c>
      <c r="D40" s="822" t="s">
        <v>3897</v>
      </c>
      <c r="E40" s="822" t="s">
        <v>3898</v>
      </c>
      <c r="F40" s="831"/>
      <c r="G40" s="831"/>
      <c r="H40" s="831"/>
      <c r="I40" s="831"/>
      <c r="J40" s="831">
        <v>1</v>
      </c>
      <c r="K40" s="831">
        <v>2685</v>
      </c>
      <c r="L40" s="831"/>
      <c r="M40" s="831">
        <v>2685</v>
      </c>
      <c r="N40" s="831"/>
      <c r="O40" s="831"/>
      <c r="P40" s="827"/>
      <c r="Q40" s="832"/>
    </row>
    <row r="41" spans="1:17" ht="14.45" customHeight="1" x14ac:dyDescent="0.2">
      <c r="A41" s="821" t="s">
        <v>3891</v>
      </c>
      <c r="B41" s="822" t="s">
        <v>3892</v>
      </c>
      <c r="C41" s="822" t="s">
        <v>3727</v>
      </c>
      <c r="D41" s="822" t="s">
        <v>3899</v>
      </c>
      <c r="E41" s="822" t="s">
        <v>3900</v>
      </c>
      <c r="F41" s="831"/>
      <c r="G41" s="831"/>
      <c r="H41" s="831"/>
      <c r="I41" s="831"/>
      <c r="J41" s="831">
        <v>1</v>
      </c>
      <c r="K41" s="831">
        <v>1653</v>
      </c>
      <c r="L41" s="831"/>
      <c r="M41" s="831">
        <v>1653</v>
      </c>
      <c r="N41" s="831"/>
      <c r="O41" s="831"/>
      <c r="P41" s="827"/>
      <c r="Q41" s="832"/>
    </row>
    <row r="42" spans="1:17" ht="14.45" customHeight="1" x14ac:dyDescent="0.2">
      <c r="A42" s="821" t="s">
        <v>3901</v>
      </c>
      <c r="B42" s="822" t="s">
        <v>3718</v>
      </c>
      <c r="C42" s="822" t="s">
        <v>3727</v>
      </c>
      <c r="D42" s="822" t="s">
        <v>3796</v>
      </c>
      <c r="E42" s="822" t="s">
        <v>3797</v>
      </c>
      <c r="F42" s="831">
        <v>1</v>
      </c>
      <c r="G42" s="831">
        <v>254</v>
      </c>
      <c r="H42" s="831"/>
      <c r="I42" s="831">
        <v>254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3902</v>
      </c>
      <c r="B43" s="822" t="s">
        <v>3718</v>
      </c>
      <c r="C43" s="822" t="s">
        <v>3727</v>
      </c>
      <c r="D43" s="822" t="s">
        <v>3796</v>
      </c>
      <c r="E43" s="822" t="s">
        <v>3797</v>
      </c>
      <c r="F43" s="831"/>
      <c r="G43" s="831"/>
      <c r="H43" s="831"/>
      <c r="I43" s="831"/>
      <c r="J43" s="831">
        <v>1</v>
      </c>
      <c r="K43" s="831">
        <v>255</v>
      </c>
      <c r="L43" s="831"/>
      <c r="M43" s="831">
        <v>255</v>
      </c>
      <c r="N43" s="831"/>
      <c r="O43" s="831"/>
      <c r="P43" s="827"/>
      <c r="Q43" s="832"/>
    </row>
    <row r="44" spans="1:17" ht="14.45" customHeight="1" x14ac:dyDescent="0.2">
      <c r="A44" s="821" t="s">
        <v>3903</v>
      </c>
      <c r="B44" s="822" t="s">
        <v>3718</v>
      </c>
      <c r="C44" s="822" t="s">
        <v>3727</v>
      </c>
      <c r="D44" s="822" t="s">
        <v>3751</v>
      </c>
      <c r="E44" s="822" t="s">
        <v>3752</v>
      </c>
      <c r="F44" s="831">
        <v>4</v>
      </c>
      <c r="G44" s="831">
        <v>504</v>
      </c>
      <c r="H44" s="831"/>
      <c r="I44" s="831">
        <v>126</v>
      </c>
      <c r="J44" s="831">
        <v>3</v>
      </c>
      <c r="K44" s="831">
        <v>381</v>
      </c>
      <c r="L44" s="831"/>
      <c r="M44" s="831">
        <v>127</v>
      </c>
      <c r="N44" s="831"/>
      <c r="O44" s="831"/>
      <c r="P44" s="827"/>
      <c r="Q44" s="832"/>
    </row>
    <row r="45" spans="1:17" ht="14.45" customHeight="1" x14ac:dyDescent="0.2">
      <c r="A45" s="821" t="s">
        <v>3903</v>
      </c>
      <c r="B45" s="822" t="s">
        <v>3718</v>
      </c>
      <c r="C45" s="822" t="s">
        <v>3727</v>
      </c>
      <c r="D45" s="822" t="s">
        <v>3820</v>
      </c>
      <c r="E45" s="822" t="s">
        <v>3821</v>
      </c>
      <c r="F45" s="831">
        <v>1</v>
      </c>
      <c r="G45" s="831">
        <v>145</v>
      </c>
      <c r="H45" s="831"/>
      <c r="I45" s="831">
        <v>145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3904</v>
      </c>
      <c r="B46" s="822" t="s">
        <v>3718</v>
      </c>
      <c r="C46" s="822" t="s">
        <v>3727</v>
      </c>
      <c r="D46" s="822" t="s">
        <v>3739</v>
      </c>
      <c r="E46" s="822" t="s">
        <v>3740</v>
      </c>
      <c r="F46" s="831"/>
      <c r="G46" s="831"/>
      <c r="H46" s="831"/>
      <c r="I46" s="831"/>
      <c r="J46" s="831">
        <v>1</v>
      </c>
      <c r="K46" s="831">
        <v>243</v>
      </c>
      <c r="L46" s="831"/>
      <c r="M46" s="831">
        <v>243</v>
      </c>
      <c r="N46" s="831"/>
      <c r="O46" s="831"/>
      <c r="P46" s="827"/>
      <c r="Q46" s="832"/>
    </row>
    <row r="47" spans="1:17" ht="14.45" customHeight="1" x14ac:dyDescent="0.2">
      <c r="A47" s="821" t="s">
        <v>3904</v>
      </c>
      <c r="B47" s="822" t="s">
        <v>3718</v>
      </c>
      <c r="C47" s="822" t="s">
        <v>3727</v>
      </c>
      <c r="D47" s="822" t="s">
        <v>3741</v>
      </c>
      <c r="E47" s="822" t="s">
        <v>3742</v>
      </c>
      <c r="F47" s="831"/>
      <c r="G47" s="831"/>
      <c r="H47" s="831"/>
      <c r="I47" s="831"/>
      <c r="J47" s="831">
        <v>1</v>
      </c>
      <c r="K47" s="831">
        <v>385</v>
      </c>
      <c r="L47" s="831"/>
      <c r="M47" s="831">
        <v>385</v>
      </c>
      <c r="N47" s="831"/>
      <c r="O47" s="831"/>
      <c r="P47" s="827"/>
      <c r="Q47" s="832"/>
    </row>
    <row r="48" spans="1:17" ht="14.45" customHeight="1" x14ac:dyDescent="0.2">
      <c r="A48" s="821" t="s">
        <v>3904</v>
      </c>
      <c r="B48" s="822" t="s">
        <v>3718</v>
      </c>
      <c r="C48" s="822" t="s">
        <v>3727</v>
      </c>
      <c r="D48" s="822" t="s">
        <v>3751</v>
      </c>
      <c r="E48" s="822" t="s">
        <v>3752</v>
      </c>
      <c r="F48" s="831">
        <v>1</v>
      </c>
      <c r="G48" s="831">
        <v>126</v>
      </c>
      <c r="H48" s="831"/>
      <c r="I48" s="831">
        <v>126</v>
      </c>
      <c r="J48" s="831">
        <v>4</v>
      </c>
      <c r="K48" s="831">
        <v>508</v>
      </c>
      <c r="L48" s="831"/>
      <c r="M48" s="831">
        <v>127</v>
      </c>
      <c r="N48" s="831"/>
      <c r="O48" s="831"/>
      <c r="P48" s="827"/>
      <c r="Q48" s="832"/>
    </row>
    <row r="49" spans="1:17" ht="14.45" customHeight="1" x14ac:dyDescent="0.2">
      <c r="A49" s="821" t="s">
        <v>3904</v>
      </c>
      <c r="B49" s="822" t="s">
        <v>3718</v>
      </c>
      <c r="C49" s="822" t="s">
        <v>3727</v>
      </c>
      <c r="D49" s="822" t="s">
        <v>3796</v>
      </c>
      <c r="E49" s="822" t="s">
        <v>3797</v>
      </c>
      <c r="F49" s="831"/>
      <c r="G49" s="831"/>
      <c r="H49" s="831"/>
      <c r="I49" s="831"/>
      <c r="J49" s="831">
        <v>1</v>
      </c>
      <c r="K49" s="831">
        <v>255</v>
      </c>
      <c r="L49" s="831"/>
      <c r="M49" s="831">
        <v>255</v>
      </c>
      <c r="N49" s="831">
        <v>1</v>
      </c>
      <c r="O49" s="831">
        <v>275</v>
      </c>
      <c r="P49" s="827"/>
      <c r="Q49" s="832">
        <v>275</v>
      </c>
    </row>
    <row r="50" spans="1:17" ht="14.45" customHeight="1" x14ac:dyDescent="0.2">
      <c r="A50" s="821" t="s">
        <v>3904</v>
      </c>
      <c r="B50" s="822" t="s">
        <v>3718</v>
      </c>
      <c r="C50" s="822" t="s">
        <v>3727</v>
      </c>
      <c r="D50" s="822" t="s">
        <v>3820</v>
      </c>
      <c r="E50" s="822" t="s">
        <v>3821</v>
      </c>
      <c r="F50" s="831"/>
      <c r="G50" s="831"/>
      <c r="H50" s="831"/>
      <c r="I50" s="831"/>
      <c r="J50" s="831">
        <v>2</v>
      </c>
      <c r="K50" s="831">
        <v>292</v>
      </c>
      <c r="L50" s="831"/>
      <c r="M50" s="831">
        <v>146</v>
      </c>
      <c r="N50" s="831"/>
      <c r="O50" s="831"/>
      <c r="P50" s="827"/>
      <c r="Q50" s="832"/>
    </row>
    <row r="51" spans="1:17" ht="14.45" customHeight="1" x14ac:dyDescent="0.2">
      <c r="A51" s="821" t="s">
        <v>3905</v>
      </c>
      <c r="B51" s="822" t="s">
        <v>3718</v>
      </c>
      <c r="C51" s="822" t="s">
        <v>3727</v>
      </c>
      <c r="D51" s="822" t="s">
        <v>3739</v>
      </c>
      <c r="E51" s="822" t="s">
        <v>3740</v>
      </c>
      <c r="F51" s="831"/>
      <c r="G51" s="831"/>
      <c r="H51" s="831"/>
      <c r="I51" s="831"/>
      <c r="J51" s="831">
        <v>1</v>
      </c>
      <c r="K51" s="831">
        <v>243</v>
      </c>
      <c r="L51" s="831"/>
      <c r="M51" s="831">
        <v>243</v>
      </c>
      <c r="N51" s="831"/>
      <c r="O51" s="831"/>
      <c r="P51" s="827"/>
      <c r="Q51" s="832"/>
    </row>
    <row r="52" spans="1:17" ht="14.45" customHeight="1" x14ac:dyDescent="0.2">
      <c r="A52" s="821" t="s">
        <v>3905</v>
      </c>
      <c r="B52" s="822" t="s">
        <v>3718</v>
      </c>
      <c r="C52" s="822" t="s">
        <v>3727</v>
      </c>
      <c r="D52" s="822" t="s">
        <v>3745</v>
      </c>
      <c r="E52" s="822" t="s">
        <v>3746</v>
      </c>
      <c r="F52" s="831">
        <v>2</v>
      </c>
      <c r="G52" s="831">
        <v>182</v>
      </c>
      <c r="H52" s="831"/>
      <c r="I52" s="831">
        <v>91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3905</v>
      </c>
      <c r="B53" s="822" t="s">
        <v>3718</v>
      </c>
      <c r="C53" s="822" t="s">
        <v>3727</v>
      </c>
      <c r="D53" s="822" t="s">
        <v>3751</v>
      </c>
      <c r="E53" s="822" t="s">
        <v>3752</v>
      </c>
      <c r="F53" s="831">
        <v>13</v>
      </c>
      <c r="G53" s="831">
        <v>1638</v>
      </c>
      <c r="H53" s="831"/>
      <c r="I53" s="831">
        <v>126</v>
      </c>
      <c r="J53" s="831">
        <v>2</v>
      </c>
      <c r="K53" s="831">
        <v>254</v>
      </c>
      <c r="L53" s="831"/>
      <c r="M53" s="831">
        <v>127</v>
      </c>
      <c r="N53" s="831">
        <v>1</v>
      </c>
      <c r="O53" s="831">
        <v>137</v>
      </c>
      <c r="P53" s="827"/>
      <c r="Q53" s="832">
        <v>137</v>
      </c>
    </row>
    <row r="54" spans="1:17" ht="14.45" customHeight="1" x14ac:dyDescent="0.2">
      <c r="A54" s="821" t="s">
        <v>3905</v>
      </c>
      <c r="B54" s="822" t="s">
        <v>3718</v>
      </c>
      <c r="C54" s="822" t="s">
        <v>3727</v>
      </c>
      <c r="D54" s="822" t="s">
        <v>3777</v>
      </c>
      <c r="E54" s="822" t="s">
        <v>3778</v>
      </c>
      <c r="F54" s="831">
        <v>1</v>
      </c>
      <c r="G54" s="831">
        <v>165</v>
      </c>
      <c r="H54" s="831"/>
      <c r="I54" s="831">
        <v>165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3906</v>
      </c>
      <c r="B55" s="822" t="s">
        <v>3718</v>
      </c>
      <c r="C55" s="822" t="s">
        <v>3727</v>
      </c>
      <c r="D55" s="822" t="s">
        <v>3751</v>
      </c>
      <c r="E55" s="822" t="s">
        <v>3752</v>
      </c>
      <c r="F55" s="831">
        <v>3</v>
      </c>
      <c r="G55" s="831">
        <v>378</v>
      </c>
      <c r="H55" s="831"/>
      <c r="I55" s="831">
        <v>126</v>
      </c>
      <c r="J55" s="831">
        <v>4</v>
      </c>
      <c r="K55" s="831">
        <v>508</v>
      </c>
      <c r="L55" s="831"/>
      <c r="M55" s="831">
        <v>127</v>
      </c>
      <c r="N55" s="831">
        <v>1</v>
      </c>
      <c r="O55" s="831">
        <v>137</v>
      </c>
      <c r="P55" s="827"/>
      <c r="Q55" s="832">
        <v>137</v>
      </c>
    </row>
    <row r="56" spans="1:17" ht="14.45" customHeight="1" x14ac:dyDescent="0.2">
      <c r="A56" s="821" t="s">
        <v>3907</v>
      </c>
      <c r="B56" s="822" t="s">
        <v>3718</v>
      </c>
      <c r="C56" s="822" t="s">
        <v>3727</v>
      </c>
      <c r="D56" s="822" t="s">
        <v>3745</v>
      </c>
      <c r="E56" s="822" t="s">
        <v>3746</v>
      </c>
      <c r="F56" s="831">
        <v>1</v>
      </c>
      <c r="G56" s="831">
        <v>91</v>
      </c>
      <c r="H56" s="831"/>
      <c r="I56" s="831">
        <v>91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3907</v>
      </c>
      <c r="B57" s="822" t="s">
        <v>3718</v>
      </c>
      <c r="C57" s="822" t="s">
        <v>3727</v>
      </c>
      <c r="D57" s="822" t="s">
        <v>3751</v>
      </c>
      <c r="E57" s="822" t="s">
        <v>3752</v>
      </c>
      <c r="F57" s="831">
        <v>2</v>
      </c>
      <c r="G57" s="831">
        <v>252</v>
      </c>
      <c r="H57" s="831"/>
      <c r="I57" s="831">
        <v>126</v>
      </c>
      <c r="J57" s="831">
        <v>2</v>
      </c>
      <c r="K57" s="831">
        <v>254</v>
      </c>
      <c r="L57" s="831"/>
      <c r="M57" s="831">
        <v>127</v>
      </c>
      <c r="N57" s="831"/>
      <c r="O57" s="831"/>
      <c r="P57" s="827"/>
      <c r="Q57" s="832"/>
    </row>
    <row r="58" spans="1:17" ht="14.45" customHeight="1" x14ac:dyDescent="0.2">
      <c r="A58" s="821" t="s">
        <v>3908</v>
      </c>
      <c r="B58" s="822" t="s">
        <v>3718</v>
      </c>
      <c r="C58" s="822" t="s">
        <v>3727</v>
      </c>
      <c r="D58" s="822" t="s">
        <v>3751</v>
      </c>
      <c r="E58" s="822" t="s">
        <v>3752</v>
      </c>
      <c r="F58" s="831">
        <v>1</v>
      </c>
      <c r="G58" s="831">
        <v>126</v>
      </c>
      <c r="H58" s="831"/>
      <c r="I58" s="831">
        <v>126</v>
      </c>
      <c r="J58" s="831">
        <v>1</v>
      </c>
      <c r="K58" s="831">
        <v>127</v>
      </c>
      <c r="L58" s="831"/>
      <c r="M58" s="831">
        <v>127</v>
      </c>
      <c r="N58" s="831"/>
      <c r="O58" s="831"/>
      <c r="P58" s="827"/>
      <c r="Q58" s="832"/>
    </row>
    <row r="59" spans="1:17" ht="14.45" customHeight="1" x14ac:dyDescent="0.2">
      <c r="A59" s="821" t="s">
        <v>3908</v>
      </c>
      <c r="B59" s="822" t="s">
        <v>3718</v>
      </c>
      <c r="C59" s="822" t="s">
        <v>3727</v>
      </c>
      <c r="D59" s="822" t="s">
        <v>3820</v>
      </c>
      <c r="E59" s="822" t="s">
        <v>3821</v>
      </c>
      <c r="F59" s="831">
        <v>1</v>
      </c>
      <c r="G59" s="831">
        <v>145</v>
      </c>
      <c r="H59" s="831"/>
      <c r="I59" s="831">
        <v>145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3909</v>
      </c>
      <c r="B60" s="822" t="s">
        <v>3718</v>
      </c>
      <c r="C60" s="822" t="s">
        <v>3727</v>
      </c>
      <c r="D60" s="822" t="s">
        <v>3751</v>
      </c>
      <c r="E60" s="822" t="s">
        <v>3752</v>
      </c>
      <c r="F60" s="831">
        <v>16</v>
      </c>
      <c r="G60" s="831">
        <v>2016</v>
      </c>
      <c r="H60" s="831"/>
      <c r="I60" s="831">
        <v>126</v>
      </c>
      <c r="J60" s="831">
        <v>17</v>
      </c>
      <c r="K60" s="831">
        <v>2159</v>
      </c>
      <c r="L60" s="831"/>
      <c r="M60" s="831">
        <v>127</v>
      </c>
      <c r="N60" s="831">
        <v>12</v>
      </c>
      <c r="O60" s="831">
        <v>1644</v>
      </c>
      <c r="P60" s="827"/>
      <c r="Q60" s="832">
        <v>137</v>
      </c>
    </row>
    <row r="61" spans="1:17" ht="14.45" customHeight="1" x14ac:dyDescent="0.2">
      <c r="A61" s="821" t="s">
        <v>3909</v>
      </c>
      <c r="B61" s="822" t="s">
        <v>3718</v>
      </c>
      <c r="C61" s="822" t="s">
        <v>3727</v>
      </c>
      <c r="D61" s="822" t="s">
        <v>3769</v>
      </c>
      <c r="E61" s="822" t="s">
        <v>3770</v>
      </c>
      <c r="F61" s="831"/>
      <c r="G61" s="831"/>
      <c r="H61" s="831"/>
      <c r="I61" s="831"/>
      <c r="J61" s="831">
        <v>1</v>
      </c>
      <c r="K61" s="831">
        <v>1328</v>
      </c>
      <c r="L61" s="831"/>
      <c r="M61" s="831">
        <v>1328</v>
      </c>
      <c r="N61" s="831"/>
      <c r="O61" s="831"/>
      <c r="P61" s="827"/>
      <c r="Q61" s="832"/>
    </row>
    <row r="62" spans="1:17" ht="14.45" customHeight="1" x14ac:dyDescent="0.2">
      <c r="A62" s="821" t="s">
        <v>3909</v>
      </c>
      <c r="B62" s="822" t="s">
        <v>3718</v>
      </c>
      <c r="C62" s="822" t="s">
        <v>3727</v>
      </c>
      <c r="D62" s="822" t="s">
        <v>3796</v>
      </c>
      <c r="E62" s="822" t="s">
        <v>3797</v>
      </c>
      <c r="F62" s="831">
        <v>3</v>
      </c>
      <c r="G62" s="831">
        <v>762</v>
      </c>
      <c r="H62" s="831"/>
      <c r="I62" s="831">
        <v>254</v>
      </c>
      <c r="J62" s="831">
        <v>2</v>
      </c>
      <c r="K62" s="831">
        <v>510</v>
      </c>
      <c r="L62" s="831"/>
      <c r="M62" s="831">
        <v>255</v>
      </c>
      <c r="N62" s="831">
        <v>1</v>
      </c>
      <c r="O62" s="831">
        <v>275</v>
      </c>
      <c r="P62" s="827"/>
      <c r="Q62" s="832">
        <v>275</v>
      </c>
    </row>
    <row r="63" spans="1:17" ht="14.45" customHeight="1" x14ac:dyDescent="0.2">
      <c r="A63" s="821" t="s">
        <v>3910</v>
      </c>
      <c r="B63" s="822" t="s">
        <v>3718</v>
      </c>
      <c r="C63" s="822" t="s">
        <v>3727</v>
      </c>
      <c r="D63" s="822" t="s">
        <v>3745</v>
      </c>
      <c r="E63" s="822" t="s">
        <v>3746</v>
      </c>
      <c r="F63" s="831"/>
      <c r="G63" s="831"/>
      <c r="H63" s="831"/>
      <c r="I63" s="831"/>
      <c r="J63" s="831">
        <v>3</v>
      </c>
      <c r="K63" s="831">
        <v>276</v>
      </c>
      <c r="L63" s="831"/>
      <c r="M63" s="831">
        <v>92</v>
      </c>
      <c r="N63" s="831"/>
      <c r="O63" s="831"/>
      <c r="P63" s="827"/>
      <c r="Q63" s="832"/>
    </row>
    <row r="64" spans="1:17" ht="14.45" customHeight="1" x14ac:dyDescent="0.2">
      <c r="A64" s="821" t="s">
        <v>3910</v>
      </c>
      <c r="B64" s="822" t="s">
        <v>3718</v>
      </c>
      <c r="C64" s="822" t="s">
        <v>3727</v>
      </c>
      <c r="D64" s="822" t="s">
        <v>3751</v>
      </c>
      <c r="E64" s="822" t="s">
        <v>3752</v>
      </c>
      <c r="F64" s="831">
        <v>32</v>
      </c>
      <c r="G64" s="831">
        <v>4032</v>
      </c>
      <c r="H64" s="831"/>
      <c r="I64" s="831">
        <v>126</v>
      </c>
      <c r="J64" s="831">
        <v>21</v>
      </c>
      <c r="K64" s="831">
        <v>2667</v>
      </c>
      <c r="L64" s="831"/>
      <c r="M64" s="831">
        <v>127</v>
      </c>
      <c r="N64" s="831"/>
      <c r="O64" s="831"/>
      <c r="P64" s="827"/>
      <c r="Q64" s="832"/>
    </row>
    <row r="65" spans="1:17" ht="14.45" customHeight="1" x14ac:dyDescent="0.2">
      <c r="A65" s="821" t="s">
        <v>3910</v>
      </c>
      <c r="B65" s="822" t="s">
        <v>3718</v>
      </c>
      <c r="C65" s="822" t="s">
        <v>3727</v>
      </c>
      <c r="D65" s="822" t="s">
        <v>3769</v>
      </c>
      <c r="E65" s="822" t="s">
        <v>3770</v>
      </c>
      <c r="F65" s="831">
        <v>3</v>
      </c>
      <c r="G65" s="831">
        <v>3963</v>
      </c>
      <c r="H65" s="831"/>
      <c r="I65" s="831">
        <v>1321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3910</v>
      </c>
      <c r="B66" s="822" t="s">
        <v>3718</v>
      </c>
      <c r="C66" s="822" t="s">
        <v>3727</v>
      </c>
      <c r="D66" s="822" t="s">
        <v>3785</v>
      </c>
      <c r="E66" s="822" t="s">
        <v>3786</v>
      </c>
      <c r="F66" s="831"/>
      <c r="G66" s="831"/>
      <c r="H66" s="831"/>
      <c r="I66" s="831"/>
      <c r="J66" s="831">
        <v>1</v>
      </c>
      <c r="K66" s="831">
        <v>88</v>
      </c>
      <c r="L66" s="831"/>
      <c r="M66" s="831">
        <v>88</v>
      </c>
      <c r="N66" s="831"/>
      <c r="O66" s="831"/>
      <c r="P66" s="827"/>
      <c r="Q66" s="832"/>
    </row>
    <row r="67" spans="1:17" ht="14.45" customHeight="1" x14ac:dyDescent="0.2">
      <c r="A67" s="821" t="s">
        <v>3910</v>
      </c>
      <c r="B67" s="822" t="s">
        <v>3718</v>
      </c>
      <c r="C67" s="822" t="s">
        <v>3727</v>
      </c>
      <c r="D67" s="822" t="s">
        <v>3796</v>
      </c>
      <c r="E67" s="822" t="s">
        <v>3797</v>
      </c>
      <c r="F67" s="831">
        <v>4</v>
      </c>
      <c r="G67" s="831">
        <v>1016</v>
      </c>
      <c r="H67" s="831"/>
      <c r="I67" s="831">
        <v>254</v>
      </c>
      <c r="J67" s="831">
        <v>4</v>
      </c>
      <c r="K67" s="831">
        <v>1020</v>
      </c>
      <c r="L67" s="831"/>
      <c r="M67" s="831">
        <v>255</v>
      </c>
      <c r="N67" s="831"/>
      <c r="O67" s="831"/>
      <c r="P67" s="827"/>
      <c r="Q67" s="832"/>
    </row>
    <row r="68" spans="1:17" ht="14.45" customHeight="1" x14ac:dyDescent="0.2">
      <c r="A68" s="821" t="s">
        <v>3910</v>
      </c>
      <c r="B68" s="822" t="s">
        <v>3718</v>
      </c>
      <c r="C68" s="822" t="s">
        <v>3727</v>
      </c>
      <c r="D68" s="822" t="s">
        <v>3810</v>
      </c>
      <c r="E68" s="822" t="s">
        <v>3811</v>
      </c>
      <c r="F68" s="831"/>
      <c r="G68" s="831"/>
      <c r="H68" s="831"/>
      <c r="I68" s="831"/>
      <c r="J68" s="831">
        <v>1</v>
      </c>
      <c r="K68" s="831">
        <v>377</v>
      </c>
      <c r="L68" s="831"/>
      <c r="M68" s="831">
        <v>377</v>
      </c>
      <c r="N68" s="831"/>
      <c r="O68" s="831"/>
      <c r="P68" s="827"/>
      <c r="Q68" s="832"/>
    </row>
    <row r="69" spans="1:17" ht="14.45" customHeight="1" x14ac:dyDescent="0.2">
      <c r="A69" s="821" t="s">
        <v>3910</v>
      </c>
      <c r="B69" s="822" t="s">
        <v>3718</v>
      </c>
      <c r="C69" s="822" t="s">
        <v>3727</v>
      </c>
      <c r="D69" s="822" t="s">
        <v>3820</v>
      </c>
      <c r="E69" s="822" t="s">
        <v>3821</v>
      </c>
      <c r="F69" s="831"/>
      <c r="G69" s="831"/>
      <c r="H69" s="831"/>
      <c r="I69" s="831"/>
      <c r="J69" s="831">
        <v>1</v>
      </c>
      <c r="K69" s="831">
        <v>146</v>
      </c>
      <c r="L69" s="831"/>
      <c r="M69" s="831">
        <v>146</v>
      </c>
      <c r="N69" s="831"/>
      <c r="O69" s="831"/>
      <c r="P69" s="827"/>
      <c r="Q69" s="832"/>
    </row>
    <row r="70" spans="1:17" ht="14.45" customHeight="1" x14ac:dyDescent="0.2">
      <c r="A70" s="821" t="s">
        <v>569</v>
      </c>
      <c r="B70" s="822" t="s">
        <v>3718</v>
      </c>
      <c r="C70" s="822" t="s">
        <v>3727</v>
      </c>
      <c r="D70" s="822" t="s">
        <v>3751</v>
      </c>
      <c r="E70" s="822" t="s">
        <v>3752</v>
      </c>
      <c r="F70" s="831">
        <v>75</v>
      </c>
      <c r="G70" s="831">
        <v>9450</v>
      </c>
      <c r="H70" s="831"/>
      <c r="I70" s="831">
        <v>126</v>
      </c>
      <c r="J70" s="831">
        <v>71</v>
      </c>
      <c r="K70" s="831">
        <v>9017</v>
      </c>
      <c r="L70" s="831"/>
      <c r="M70" s="831">
        <v>127</v>
      </c>
      <c r="N70" s="831">
        <v>25</v>
      </c>
      <c r="O70" s="831">
        <v>3425</v>
      </c>
      <c r="P70" s="827"/>
      <c r="Q70" s="832">
        <v>137</v>
      </c>
    </row>
    <row r="71" spans="1:17" ht="14.45" customHeight="1" x14ac:dyDescent="0.2">
      <c r="A71" s="821" t="s">
        <v>569</v>
      </c>
      <c r="B71" s="822" t="s">
        <v>3718</v>
      </c>
      <c r="C71" s="822" t="s">
        <v>3727</v>
      </c>
      <c r="D71" s="822" t="s">
        <v>3771</v>
      </c>
      <c r="E71" s="822" t="s">
        <v>3772</v>
      </c>
      <c r="F71" s="831">
        <v>1</v>
      </c>
      <c r="G71" s="831">
        <v>982</v>
      </c>
      <c r="H71" s="831"/>
      <c r="I71" s="831">
        <v>982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569</v>
      </c>
      <c r="B72" s="822" t="s">
        <v>3718</v>
      </c>
      <c r="C72" s="822" t="s">
        <v>3727</v>
      </c>
      <c r="D72" s="822" t="s">
        <v>3791</v>
      </c>
      <c r="E72" s="822" t="s">
        <v>3792</v>
      </c>
      <c r="F72" s="831">
        <v>1</v>
      </c>
      <c r="G72" s="831">
        <v>499</v>
      </c>
      <c r="H72" s="831"/>
      <c r="I72" s="831">
        <v>499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569</v>
      </c>
      <c r="B73" s="822" t="s">
        <v>3718</v>
      </c>
      <c r="C73" s="822" t="s">
        <v>3727</v>
      </c>
      <c r="D73" s="822" t="s">
        <v>3796</v>
      </c>
      <c r="E73" s="822" t="s">
        <v>3797</v>
      </c>
      <c r="F73" s="831">
        <v>3</v>
      </c>
      <c r="G73" s="831">
        <v>762</v>
      </c>
      <c r="H73" s="831"/>
      <c r="I73" s="831">
        <v>254</v>
      </c>
      <c r="J73" s="831">
        <v>4</v>
      </c>
      <c r="K73" s="831">
        <v>1020</v>
      </c>
      <c r="L73" s="831"/>
      <c r="M73" s="831">
        <v>255</v>
      </c>
      <c r="N73" s="831">
        <v>3</v>
      </c>
      <c r="O73" s="831">
        <v>825</v>
      </c>
      <c r="P73" s="827"/>
      <c r="Q73" s="832">
        <v>275</v>
      </c>
    </row>
    <row r="74" spans="1:17" ht="14.45" customHeight="1" x14ac:dyDescent="0.2">
      <c r="A74" s="821" t="s">
        <v>569</v>
      </c>
      <c r="B74" s="822" t="s">
        <v>3911</v>
      </c>
      <c r="C74" s="822" t="s">
        <v>3727</v>
      </c>
      <c r="D74" s="822" t="s">
        <v>3912</v>
      </c>
      <c r="E74" s="822" t="s">
        <v>3913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0</v>
      </c>
      <c r="P74" s="827"/>
      <c r="Q74" s="832">
        <v>0</v>
      </c>
    </row>
    <row r="75" spans="1:17" ht="14.45" customHeight="1" x14ac:dyDescent="0.2">
      <c r="A75" s="821" t="s">
        <v>569</v>
      </c>
      <c r="B75" s="822" t="s">
        <v>3911</v>
      </c>
      <c r="C75" s="822" t="s">
        <v>3727</v>
      </c>
      <c r="D75" s="822" t="s">
        <v>3914</v>
      </c>
      <c r="E75" s="822" t="s">
        <v>3915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0</v>
      </c>
      <c r="P75" s="827"/>
      <c r="Q75" s="832">
        <v>0</v>
      </c>
    </row>
    <row r="76" spans="1:17" ht="14.45" customHeight="1" x14ac:dyDescent="0.2">
      <c r="A76" s="821" t="s">
        <v>569</v>
      </c>
      <c r="B76" s="822" t="s">
        <v>3911</v>
      </c>
      <c r="C76" s="822" t="s">
        <v>3727</v>
      </c>
      <c r="D76" s="822" t="s">
        <v>3916</v>
      </c>
      <c r="E76" s="822" t="s">
        <v>3917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0</v>
      </c>
      <c r="P76" s="827"/>
      <c r="Q76" s="832">
        <v>0</v>
      </c>
    </row>
    <row r="77" spans="1:17" ht="14.45" customHeight="1" x14ac:dyDescent="0.2">
      <c r="A77" s="821" t="s">
        <v>569</v>
      </c>
      <c r="B77" s="822" t="s">
        <v>3911</v>
      </c>
      <c r="C77" s="822" t="s">
        <v>3727</v>
      </c>
      <c r="D77" s="822" t="s">
        <v>3918</v>
      </c>
      <c r="E77" s="822" t="s">
        <v>3919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0</v>
      </c>
      <c r="P77" s="827"/>
      <c r="Q77" s="832">
        <v>0</v>
      </c>
    </row>
    <row r="78" spans="1:17" ht="14.45" customHeight="1" x14ac:dyDescent="0.2">
      <c r="A78" s="821" t="s">
        <v>569</v>
      </c>
      <c r="B78" s="822" t="s">
        <v>3911</v>
      </c>
      <c r="C78" s="822" t="s">
        <v>3727</v>
      </c>
      <c r="D78" s="822" t="s">
        <v>3920</v>
      </c>
      <c r="E78" s="822" t="s">
        <v>3921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0</v>
      </c>
      <c r="P78" s="827"/>
      <c r="Q78" s="832">
        <v>0</v>
      </c>
    </row>
    <row r="79" spans="1:17" ht="14.45" customHeight="1" x14ac:dyDescent="0.2">
      <c r="A79" s="821" t="s">
        <v>569</v>
      </c>
      <c r="B79" s="822" t="s">
        <v>3911</v>
      </c>
      <c r="C79" s="822" t="s">
        <v>3727</v>
      </c>
      <c r="D79" s="822" t="s">
        <v>3922</v>
      </c>
      <c r="E79" s="822" t="s">
        <v>3923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0</v>
      </c>
      <c r="P79" s="827"/>
      <c r="Q79" s="832">
        <v>0</v>
      </c>
    </row>
    <row r="80" spans="1:17" ht="14.45" customHeight="1" x14ac:dyDescent="0.2">
      <c r="A80" s="821" t="s">
        <v>569</v>
      </c>
      <c r="B80" s="822" t="s">
        <v>3911</v>
      </c>
      <c r="C80" s="822" t="s">
        <v>3727</v>
      </c>
      <c r="D80" s="822" t="s">
        <v>3924</v>
      </c>
      <c r="E80" s="822" t="s">
        <v>3925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1786</v>
      </c>
      <c r="P80" s="827"/>
      <c r="Q80" s="832">
        <v>893</v>
      </c>
    </row>
    <row r="81" spans="1:17" ht="14.45" customHeight="1" x14ac:dyDescent="0.2">
      <c r="A81" s="821" t="s">
        <v>569</v>
      </c>
      <c r="B81" s="822" t="s">
        <v>3911</v>
      </c>
      <c r="C81" s="822" t="s">
        <v>3727</v>
      </c>
      <c r="D81" s="822" t="s">
        <v>3926</v>
      </c>
      <c r="E81" s="822" t="s">
        <v>3927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9743</v>
      </c>
      <c r="P81" s="827"/>
      <c r="Q81" s="832">
        <v>9743</v>
      </c>
    </row>
    <row r="82" spans="1:17" ht="14.45" customHeight="1" x14ac:dyDescent="0.2">
      <c r="A82" s="821" t="s">
        <v>569</v>
      </c>
      <c r="B82" s="822" t="s">
        <v>3911</v>
      </c>
      <c r="C82" s="822" t="s">
        <v>3727</v>
      </c>
      <c r="D82" s="822" t="s">
        <v>3928</v>
      </c>
      <c r="E82" s="822" t="s">
        <v>3929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3803</v>
      </c>
      <c r="P82" s="827"/>
      <c r="Q82" s="832">
        <v>3803</v>
      </c>
    </row>
    <row r="83" spans="1:17" ht="14.45" customHeight="1" x14ac:dyDescent="0.2">
      <c r="A83" s="821" t="s">
        <v>569</v>
      </c>
      <c r="B83" s="822" t="s">
        <v>3911</v>
      </c>
      <c r="C83" s="822" t="s">
        <v>3727</v>
      </c>
      <c r="D83" s="822" t="s">
        <v>3930</v>
      </c>
      <c r="E83" s="822" t="s">
        <v>3931</v>
      </c>
      <c r="F83" s="831"/>
      <c r="G83" s="831"/>
      <c r="H83" s="831"/>
      <c r="I83" s="831"/>
      <c r="J83" s="831">
        <v>1</v>
      </c>
      <c r="K83" s="831">
        <v>3803</v>
      </c>
      <c r="L83" s="831"/>
      <c r="M83" s="831">
        <v>3803</v>
      </c>
      <c r="N83" s="831"/>
      <c r="O83" s="831"/>
      <c r="P83" s="827"/>
      <c r="Q83" s="832"/>
    </row>
    <row r="84" spans="1:17" ht="14.45" customHeight="1" x14ac:dyDescent="0.2">
      <c r="A84" s="821" t="s">
        <v>569</v>
      </c>
      <c r="B84" s="822" t="s">
        <v>3911</v>
      </c>
      <c r="C84" s="822" t="s">
        <v>3727</v>
      </c>
      <c r="D84" s="822" t="s">
        <v>3932</v>
      </c>
      <c r="E84" s="822" t="s">
        <v>3933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569</v>
      </c>
      <c r="B85" s="822" t="s">
        <v>3911</v>
      </c>
      <c r="C85" s="822" t="s">
        <v>3727</v>
      </c>
      <c r="D85" s="822" t="s">
        <v>3934</v>
      </c>
      <c r="E85" s="822" t="s">
        <v>3935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0</v>
      </c>
      <c r="P85" s="827"/>
      <c r="Q85" s="832">
        <v>0</v>
      </c>
    </row>
    <row r="86" spans="1:17" ht="14.45" customHeight="1" x14ac:dyDescent="0.2">
      <c r="A86" s="821" t="s">
        <v>569</v>
      </c>
      <c r="B86" s="822" t="s">
        <v>3911</v>
      </c>
      <c r="C86" s="822" t="s">
        <v>3727</v>
      </c>
      <c r="D86" s="822" t="s">
        <v>3936</v>
      </c>
      <c r="E86" s="822" t="s">
        <v>3937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0</v>
      </c>
      <c r="P86" s="827"/>
      <c r="Q86" s="832">
        <v>0</v>
      </c>
    </row>
    <row r="87" spans="1:17" ht="14.45" customHeight="1" x14ac:dyDescent="0.2">
      <c r="A87" s="821" t="s">
        <v>569</v>
      </c>
      <c r="B87" s="822" t="s">
        <v>3911</v>
      </c>
      <c r="C87" s="822" t="s">
        <v>3727</v>
      </c>
      <c r="D87" s="822" t="s">
        <v>3938</v>
      </c>
      <c r="E87" s="822" t="s">
        <v>3939</v>
      </c>
      <c r="F87" s="831"/>
      <c r="G87" s="831"/>
      <c r="H87" s="831"/>
      <c r="I87" s="831"/>
      <c r="J87" s="831"/>
      <c r="K87" s="831"/>
      <c r="L87" s="831"/>
      <c r="M87" s="831"/>
      <c r="N87" s="831">
        <v>2</v>
      </c>
      <c r="O87" s="831">
        <v>10880</v>
      </c>
      <c r="P87" s="827"/>
      <c r="Q87" s="832">
        <v>5440</v>
      </c>
    </row>
    <row r="88" spans="1:17" ht="14.45" customHeight="1" x14ac:dyDescent="0.2">
      <c r="A88" s="821" t="s">
        <v>569</v>
      </c>
      <c r="B88" s="822" t="s">
        <v>3911</v>
      </c>
      <c r="C88" s="822" t="s">
        <v>3727</v>
      </c>
      <c r="D88" s="822" t="s">
        <v>3940</v>
      </c>
      <c r="E88" s="822" t="s">
        <v>3941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569</v>
      </c>
      <c r="B89" s="822" t="s">
        <v>3911</v>
      </c>
      <c r="C89" s="822" t="s">
        <v>3727</v>
      </c>
      <c r="D89" s="822" t="s">
        <v>3942</v>
      </c>
      <c r="E89" s="822" t="s">
        <v>3943</v>
      </c>
      <c r="F89" s="831"/>
      <c r="G89" s="831"/>
      <c r="H89" s="831"/>
      <c r="I89" s="831"/>
      <c r="J89" s="831"/>
      <c r="K89" s="831"/>
      <c r="L89" s="831"/>
      <c r="M89" s="831"/>
      <c r="N89" s="831">
        <v>2</v>
      </c>
      <c r="O89" s="831">
        <v>0</v>
      </c>
      <c r="P89" s="827"/>
      <c r="Q89" s="832">
        <v>0</v>
      </c>
    </row>
    <row r="90" spans="1:17" ht="14.45" customHeight="1" x14ac:dyDescent="0.2">
      <c r="A90" s="821" t="s">
        <v>569</v>
      </c>
      <c r="B90" s="822" t="s">
        <v>3911</v>
      </c>
      <c r="C90" s="822" t="s">
        <v>3727</v>
      </c>
      <c r="D90" s="822" t="s">
        <v>3944</v>
      </c>
      <c r="E90" s="822" t="s">
        <v>3945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569</v>
      </c>
      <c r="B91" s="822" t="s">
        <v>3892</v>
      </c>
      <c r="C91" s="822" t="s">
        <v>3719</v>
      </c>
      <c r="D91" s="822" t="s">
        <v>3946</v>
      </c>
      <c r="E91" s="822" t="s">
        <v>931</v>
      </c>
      <c r="F91" s="831">
        <v>1</v>
      </c>
      <c r="G91" s="831">
        <v>4638.18</v>
      </c>
      <c r="H91" s="831"/>
      <c r="I91" s="831">
        <v>4638.18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569</v>
      </c>
      <c r="B92" s="822" t="s">
        <v>3892</v>
      </c>
      <c r="C92" s="822" t="s">
        <v>3719</v>
      </c>
      <c r="D92" s="822" t="s">
        <v>3947</v>
      </c>
      <c r="E92" s="822" t="s">
        <v>3948</v>
      </c>
      <c r="F92" s="831">
        <v>2</v>
      </c>
      <c r="G92" s="831">
        <v>744.4</v>
      </c>
      <c r="H92" s="831"/>
      <c r="I92" s="831">
        <v>372.2</v>
      </c>
      <c r="J92" s="831">
        <v>8.4</v>
      </c>
      <c r="K92" s="831">
        <v>2753.5299999999997</v>
      </c>
      <c r="L92" s="831"/>
      <c r="M92" s="831">
        <v>327.80119047619041</v>
      </c>
      <c r="N92" s="831">
        <v>2.4</v>
      </c>
      <c r="O92" s="831">
        <v>1058.96</v>
      </c>
      <c r="P92" s="827"/>
      <c r="Q92" s="832">
        <v>441.23333333333335</v>
      </c>
    </row>
    <row r="93" spans="1:17" ht="14.45" customHeight="1" x14ac:dyDescent="0.2">
      <c r="A93" s="821" t="s">
        <v>569</v>
      </c>
      <c r="B93" s="822" t="s">
        <v>3892</v>
      </c>
      <c r="C93" s="822" t="s">
        <v>3719</v>
      </c>
      <c r="D93" s="822" t="s">
        <v>3949</v>
      </c>
      <c r="E93" s="822" t="s">
        <v>977</v>
      </c>
      <c r="F93" s="831">
        <v>259</v>
      </c>
      <c r="G93" s="831">
        <v>10162.939999999999</v>
      </c>
      <c r="H93" s="831"/>
      <c r="I93" s="831">
        <v>39.239150579150575</v>
      </c>
      <c r="J93" s="831">
        <v>14</v>
      </c>
      <c r="K93" s="831">
        <v>817.59999999999991</v>
      </c>
      <c r="L93" s="831"/>
      <c r="M93" s="831">
        <v>58.399999999999991</v>
      </c>
      <c r="N93" s="831">
        <v>1</v>
      </c>
      <c r="O93" s="831">
        <v>58.4</v>
      </c>
      <c r="P93" s="827"/>
      <c r="Q93" s="832">
        <v>58.4</v>
      </c>
    </row>
    <row r="94" spans="1:17" ht="14.45" customHeight="1" x14ac:dyDescent="0.2">
      <c r="A94" s="821" t="s">
        <v>569</v>
      </c>
      <c r="B94" s="822" t="s">
        <v>3892</v>
      </c>
      <c r="C94" s="822" t="s">
        <v>3719</v>
      </c>
      <c r="D94" s="822" t="s">
        <v>3950</v>
      </c>
      <c r="E94" s="822"/>
      <c r="F94" s="831"/>
      <c r="G94" s="831"/>
      <c r="H94" s="831"/>
      <c r="I94" s="831"/>
      <c r="J94" s="831">
        <v>4</v>
      </c>
      <c r="K94" s="831">
        <v>2769.16</v>
      </c>
      <c r="L94" s="831"/>
      <c r="M94" s="831">
        <v>692.29</v>
      </c>
      <c r="N94" s="831"/>
      <c r="O94" s="831"/>
      <c r="P94" s="827"/>
      <c r="Q94" s="832"/>
    </row>
    <row r="95" spans="1:17" ht="14.45" customHeight="1" x14ac:dyDescent="0.2">
      <c r="A95" s="821" t="s">
        <v>569</v>
      </c>
      <c r="B95" s="822" t="s">
        <v>3892</v>
      </c>
      <c r="C95" s="822" t="s">
        <v>3719</v>
      </c>
      <c r="D95" s="822" t="s">
        <v>3951</v>
      </c>
      <c r="E95" s="822" t="s">
        <v>1222</v>
      </c>
      <c r="F95" s="831"/>
      <c r="G95" s="831"/>
      <c r="H95" s="831"/>
      <c r="I95" s="831"/>
      <c r="J95" s="831">
        <v>5.2</v>
      </c>
      <c r="K95" s="831">
        <v>11682.86</v>
      </c>
      <c r="L95" s="831"/>
      <c r="M95" s="831">
        <v>2246.7038461538464</v>
      </c>
      <c r="N95" s="831">
        <v>2</v>
      </c>
      <c r="O95" s="831">
        <v>4865.2000000000007</v>
      </c>
      <c r="P95" s="827"/>
      <c r="Q95" s="832">
        <v>2432.6000000000004</v>
      </c>
    </row>
    <row r="96" spans="1:17" ht="14.45" customHeight="1" x14ac:dyDescent="0.2">
      <c r="A96" s="821" t="s">
        <v>569</v>
      </c>
      <c r="B96" s="822" t="s">
        <v>3892</v>
      </c>
      <c r="C96" s="822" t="s">
        <v>3719</v>
      </c>
      <c r="D96" s="822" t="s">
        <v>3952</v>
      </c>
      <c r="E96" s="822" t="s">
        <v>3953</v>
      </c>
      <c r="F96" s="831"/>
      <c r="G96" s="831"/>
      <c r="H96" s="831"/>
      <c r="I96" s="831"/>
      <c r="J96" s="831"/>
      <c r="K96" s="831"/>
      <c r="L96" s="831"/>
      <c r="M96" s="831"/>
      <c r="N96" s="831">
        <v>1.7999999999999998</v>
      </c>
      <c r="O96" s="831">
        <v>601.04</v>
      </c>
      <c r="P96" s="827"/>
      <c r="Q96" s="832">
        <v>333.9111111111111</v>
      </c>
    </row>
    <row r="97" spans="1:17" ht="14.45" customHeight="1" x14ac:dyDescent="0.2">
      <c r="A97" s="821" t="s">
        <v>569</v>
      </c>
      <c r="B97" s="822" t="s">
        <v>3892</v>
      </c>
      <c r="C97" s="822" t="s">
        <v>3719</v>
      </c>
      <c r="D97" s="822" t="s">
        <v>3954</v>
      </c>
      <c r="E97" s="822" t="s">
        <v>3955</v>
      </c>
      <c r="F97" s="831"/>
      <c r="G97" s="831"/>
      <c r="H97" s="831"/>
      <c r="I97" s="831"/>
      <c r="J97" s="831">
        <v>2</v>
      </c>
      <c r="K97" s="831">
        <v>18316.54</v>
      </c>
      <c r="L97" s="831"/>
      <c r="M97" s="831">
        <v>9158.27</v>
      </c>
      <c r="N97" s="831">
        <v>2</v>
      </c>
      <c r="O97" s="831">
        <v>18316.54</v>
      </c>
      <c r="P97" s="827"/>
      <c r="Q97" s="832">
        <v>9158.27</v>
      </c>
    </row>
    <row r="98" spans="1:17" ht="14.45" customHeight="1" x14ac:dyDescent="0.2">
      <c r="A98" s="821" t="s">
        <v>569</v>
      </c>
      <c r="B98" s="822" t="s">
        <v>3892</v>
      </c>
      <c r="C98" s="822" t="s">
        <v>3719</v>
      </c>
      <c r="D98" s="822" t="s">
        <v>3956</v>
      </c>
      <c r="E98" s="822" t="s">
        <v>3955</v>
      </c>
      <c r="F98" s="831"/>
      <c r="G98" s="831"/>
      <c r="H98" s="831"/>
      <c r="I98" s="831"/>
      <c r="J98" s="831">
        <v>1</v>
      </c>
      <c r="K98" s="831">
        <v>17457.349999999999</v>
      </c>
      <c r="L98" s="831"/>
      <c r="M98" s="831">
        <v>17457.349999999999</v>
      </c>
      <c r="N98" s="831"/>
      <c r="O98" s="831"/>
      <c r="P98" s="827"/>
      <c r="Q98" s="832"/>
    </row>
    <row r="99" spans="1:17" ht="14.45" customHeight="1" x14ac:dyDescent="0.2">
      <c r="A99" s="821" t="s">
        <v>569</v>
      </c>
      <c r="B99" s="822" t="s">
        <v>3892</v>
      </c>
      <c r="C99" s="822" t="s">
        <v>3719</v>
      </c>
      <c r="D99" s="822" t="s">
        <v>3957</v>
      </c>
      <c r="E99" s="822" t="s">
        <v>1238</v>
      </c>
      <c r="F99" s="831">
        <v>1.5</v>
      </c>
      <c r="G99" s="831">
        <v>298.3</v>
      </c>
      <c r="H99" s="831"/>
      <c r="I99" s="831">
        <v>198.86666666666667</v>
      </c>
      <c r="J99" s="831"/>
      <c r="K99" s="831"/>
      <c r="L99" s="831"/>
      <c r="M99" s="831"/>
      <c r="N99" s="831">
        <v>9.9999999999999982</v>
      </c>
      <c r="O99" s="831">
        <v>1960.18</v>
      </c>
      <c r="P99" s="827"/>
      <c r="Q99" s="832">
        <v>196.01800000000003</v>
      </c>
    </row>
    <row r="100" spans="1:17" ht="14.45" customHeight="1" x14ac:dyDescent="0.2">
      <c r="A100" s="821" t="s">
        <v>569</v>
      </c>
      <c r="B100" s="822" t="s">
        <v>3892</v>
      </c>
      <c r="C100" s="822" t="s">
        <v>3719</v>
      </c>
      <c r="D100" s="822" t="s">
        <v>3958</v>
      </c>
      <c r="E100" s="822"/>
      <c r="F100" s="831"/>
      <c r="G100" s="831"/>
      <c r="H100" s="831"/>
      <c r="I100" s="831"/>
      <c r="J100" s="831">
        <v>3</v>
      </c>
      <c r="K100" s="831">
        <v>128.64000000000001</v>
      </c>
      <c r="L100" s="831"/>
      <c r="M100" s="831">
        <v>42.88</v>
      </c>
      <c r="N100" s="831"/>
      <c r="O100" s="831"/>
      <c r="P100" s="827"/>
      <c r="Q100" s="832"/>
    </row>
    <row r="101" spans="1:17" ht="14.45" customHeight="1" x14ac:dyDescent="0.2">
      <c r="A101" s="821" t="s">
        <v>569</v>
      </c>
      <c r="B101" s="822" t="s">
        <v>3892</v>
      </c>
      <c r="C101" s="822" t="s">
        <v>3719</v>
      </c>
      <c r="D101" s="822" t="s">
        <v>3959</v>
      </c>
      <c r="E101" s="822"/>
      <c r="F101" s="831">
        <v>2</v>
      </c>
      <c r="G101" s="831">
        <v>149.62</v>
      </c>
      <c r="H101" s="831"/>
      <c r="I101" s="831">
        <v>74.81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569</v>
      </c>
      <c r="B102" s="822" t="s">
        <v>3892</v>
      </c>
      <c r="C102" s="822" t="s">
        <v>3719</v>
      </c>
      <c r="D102" s="822" t="s">
        <v>3960</v>
      </c>
      <c r="E102" s="822" t="s">
        <v>3961</v>
      </c>
      <c r="F102" s="831">
        <v>21</v>
      </c>
      <c r="G102" s="831">
        <v>3813.4500000000003</v>
      </c>
      <c r="H102" s="831"/>
      <c r="I102" s="831">
        <v>181.59285714285716</v>
      </c>
      <c r="J102" s="831">
        <v>51.7</v>
      </c>
      <c r="K102" s="831">
        <v>10532.159999999996</v>
      </c>
      <c r="L102" s="831"/>
      <c r="M102" s="831">
        <v>203.71682785299799</v>
      </c>
      <c r="N102" s="831">
        <v>37.599999999999994</v>
      </c>
      <c r="O102" s="831">
        <v>7684.58</v>
      </c>
      <c r="P102" s="827"/>
      <c r="Q102" s="832">
        <v>204.37712765957448</v>
      </c>
    </row>
    <row r="103" spans="1:17" ht="14.45" customHeight="1" x14ac:dyDescent="0.2">
      <c r="A103" s="821" t="s">
        <v>569</v>
      </c>
      <c r="B103" s="822" t="s">
        <v>3892</v>
      </c>
      <c r="C103" s="822" t="s">
        <v>3719</v>
      </c>
      <c r="D103" s="822" t="s">
        <v>3962</v>
      </c>
      <c r="E103" s="822" t="s">
        <v>3963</v>
      </c>
      <c r="F103" s="831"/>
      <c r="G103" s="831"/>
      <c r="H103" s="831"/>
      <c r="I103" s="831"/>
      <c r="J103" s="831">
        <v>0.89999999999999991</v>
      </c>
      <c r="K103" s="831">
        <v>1104.93</v>
      </c>
      <c r="L103" s="831"/>
      <c r="M103" s="831">
        <v>1227.7000000000003</v>
      </c>
      <c r="N103" s="831"/>
      <c r="O103" s="831"/>
      <c r="P103" s="827"/>
      <c r="Q103" s="832"/>
    </row>
    <row r="104" spans="1:17" ht="14.45" customHeight="1" x14ac:dyDescent="0.2">
      <c r="A104" s="821" t="s">
        <v>569</v>
      </c>
      <c r="B104" s="822" t="s">
        <v>3892</v>
      </c>
      <c r="C104" s="822" t="s">
        <v>3719</v>
      </c>
      <c r="D104" s="822" t="s">
        <v>3964</v>
      </c>
      <c r="E104" s="822"/>
      <c r="F104" s="831">
        <v>21</v>
      </c>
      <c r="G104" s="831">
        <v>4603.2</v>
      </c>
      <c r="H104" s="831"/>
      <c r="I104" s="831">
        <v>219.2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569</v>
      </c>
      <c r="B105" s="822" t="s">
        <v>3892</v>
      </c>
      <c r="C105" s="822" t="s">
        <v>3719</v>
      </c>
      <c r="D105" s="822" t="s">
        <v>3965</v>
      </c>
      <c r="E105" s="822" t="s">
        <v>3966</v>
      </c>
      <c r="F105" s="831">
        <v>1.5</v>
      </c>
      <c r="G105" s="831">
        <v>1019.09</v>
      </c>
      <c r="H105" s="831"/>
      <c r="I105" s="831">
        <v>679.39333333333332</v>
      </c>
      <c r="J105" s="831">
        <v>0.6</v>
      </c>
      <c r="K105" s="831">
        <v>419.48999999999995</v>
      </c>
      <c r="L105" s="831"/>
      <c r="M105" s="831">
        <v>699.15</v>
      </c>
      <c r="N105" s="831">
        <v>0.44999999999999996</v>
      </c>
      <c r="O105" s="831">
        <v>327.93</v>
      </c>
      <c r="P105" s="827"/>
      <c r="Q105" s="832">
        <v>728.73333333333346</v>
      </c>
    </row>
    <row r="106" spans="1:17" ht="14.45" customHeight="1" x14ac:dyDescent="0.2">
      <c r="A106" s="821" t="s">
        <v>569</v>
      </c>
      <c r="B106" s="822" t="s">
        <v>3892</v>
      </c>
      <c r="C106" s="822" t="s">
        <v>3719</v>
      </c>
      <c r="D106" s="822" t="s">
        <v>3967</v>
      </c>
      <c r="E106" s="822" t="s">
        <v>3968</v>
      </c>
      <c r="F106" s="831"/>
      <c r="G106" s="831"/>
      <c r="H106" s="831"/>
      <c r="I106" s="831"/>
      <c r="J106" s="831"/>
      <c r="K106" s="831"/>
      <c r="L106" s="831"/>
      <c r="M106" s="831"/>
      <c r="N106" s="831">
        <v>0.4</v>
      </c>
      <c r="O106" s="831">
        <v>150.19999999999999</v>
      </c>
      <c r="P106" s="827"/>
      <c r="Q106" s="832">
        <v>375.49999999999994</v>
      </c>
    </row>
    <row r="107" spans="1:17" ht="14.45" customHeight="1" x14ac:dyDescent="0.2">
      <c r="A107" s="821" t="s">
        <v>569</v>
      </c>
      <c r="B107" s="822" t="s">
        <v>3892</v>
      </c>
      <c r="C107" s="822" t="s">
        <v>3719</v>
      </c>
      <c r="D107" s="822" t="s">
        <v>3969</v>
      </c>
      <c r="E107" s="822" t="s">
        <v>3968</v>
      </c>
      <c r="F107" s="831"/>
      <c r="G107" s="831"/>
      <c r="H107" s="831"/>
      <c r="I107" s="831"/>
      <c r="J107" s="831"/>
      <c r="K107" s="831"/>
      <c r="L107" s="831"/>
      <c r="M107" s="831"/>
      <c r="N107" s="831">
        <v>0.7</v>
      </c>
      <c r="O107" s="831">
        <v>1237.53</v>
      </c>
      <c r="P107" s="827"/>
      <c r="Q107" s="832">
        <v>1767.9</v>
      </c>
    </row>
    <row r="108" spans="1:17" ht="14.45" customHeight="1" x14ac:dyDescent="0.2">
      <c r="A108" s="821" t="s">
        <v>569</v>
      </c>
      <c r="B108" s="822" t="s">
        <v>3892</v>
      </c>
      <c r="C108" s="822" t="s">
        <v>3719</v>
      </c>
      <c r="D108" s="822" t="s">
        <v>3970</v>
      </c>
      <c r="E108" s="822" t="s">
        <v>3971</v>
      </c>
      <c r="F108" s="831">
        <v>3</v>
      </c>
      <c r="G108" s="831">
        <v>328.8</v>
      </c>
      <c r="H108" s="831"/>
      <c r="I108" s="831">
        <v>109.60000000000001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569</v>
      </c>
      <c r="B109" s="822" t="s">
        <v>3892</v>
      </c>
      <c r="C109" s="822" t="s">
        <v>3719</v>
      </c>
      <c r="D109" s="822" t="s">
        <v>3972</v>
      </c>
      <c r="E109" s="822" t="s">
        <v>1252</v>
      </c>
      <c r="F109" s="831">
        <v>5.9</v>
      </c>
      <c r="G109" s="831">
        <v>1770.42</v>
      </c>
      <c r="H109" s="831"/>
      <c r="I109" s="831">
        <v>300.07118644067793</v>
      </c>
      <c r="J109" s="831">
        <v>9.1</v>
      </c>
      <c r="K109" s="831">
        <v>6105.6399999999994</v>
      </c>
      <c r="L109" s="831"/>
      <c r="M109" s="831">
        <v>670.94945054945049</v>
      </c>
      <c r="N109" s="831">
        <v>7.1999999999999993</v>
      </c>
      <c r="O109" s="831">
        <v>4831.2</v>
      </c>
      <c r="P109" s="827"/>
      <c r="Q109" s="832">
        <v>671</v>
      </c>
    </row>
    <row r="110" spans="1:17" ht="14.45" customHeight="1" x14ac:dyDescent="0.2">
      <c r="A110" s="821" t="s">
        <v>569</v>
      </c>
      <c r="B110" s="822" t="s">
        <v>3892</v>
      </c>
      <c r="C110" s="822" t="s">
        <v>3719</v>
      </c>
      <c r="D110" s="822" t="s">
        <v>3973</v>
      </c>
      <c r="E110" s="822" t="s">
        <v>1351</v>
      </c>
      <c r="F110" s="831"/>
      <c r="G110" s="831"/>
      <c r="H110" s="831"/>
      <c r="I110" s="831"/>
      <c r="J110" s="831">
        <v>1.3</v>
      </c>
      <c r="K110" s="831">
        <v>415.64</v>
      </c>
      <c r="L110" s="831"/>
      <c r="M110" s="831">
        <v>319.72307692307692</v>
      </c>
      <c r="N110" s="831"/>
      <c r="O110" s="831"/>
      <c r="P110" s="827"/>
      <c r="Q110" s="832"/>
    </row>
    <row r="111" spans="1:17" ht="14.45" customHeight="1" x14ac:dyDescent="0.2">
      <c r="A111" s="821" t="s">
        <v>569</v>
      </c>
      <c r="B111" s="822" t="s">
        <v>3892</v>
      </c>
      <c r="C111" s="822" t="s">
        <v>3719</v>
      </c>
      <c r="D111" s="822" t="s">
        <v>3974</v>
      </c>
      <c r="E111" s="822" t="s">
        <v>1261</v>
      </c>
      <c r="F111" s="831">
        <v>7</v>
      </c>
      <c r="G111" s="831">
        <v>370.16</v>
      </c>
      <c r="H111" s="831"/>
      <c r="I111" s="831">
        <v>52.88</v>
      </c>
      <c r="J111" s="831"/>
      <c r="K111" s="831"/>
      <c r="L111" s="831"/>
      <c r="M111" s="831"/>
      <c r="N111" s="831">
        <v>60</v>
      </c>
      <c r="O111" s="831">
        <v>3172.8</v>
      </c>
      <c r="P111" s="827"/>
      <c r="Q111" s="832">
        <v>52.88</v>
      </c>
    </row>
    <row r="112" spans="1:17" ht="14.45" customHeight="1" x14ac:dyDescent="0.2">
      <c r="A112" s="821" t="s">
        <v>569</v>
      </c>
      <c r="B112" s="822" t="s">
        <v>3892</v>
      </c>
      <c r="C112" s="822" t="s">
        <v>3719</v>
      </c>
      <c r="D112" s="822" t="s">
        <v>3975</v>
      </c>
      <c r="E112" s="822" t="s">
        <v>1351</v>
      </c>
      <c r="F112" s="831">
        <v>0.4</v>
      </c>
      <c r="G112" s="831">
        <v>117.92</v>
      </c>
      <c r="H112" s="831"/>
      <c r="I112" s="831">
        <v>294.8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569</v>
      </c>
      <c r="B113" s="822" t="s">
        <v>3892</v>
      </c>
      <c r="C113" s="822" t="s">
        <v>3719</v>
      </c>
      <c r="D113" s="822" t="s">
        <v>3976</v>
      </c>
      <c r="E113" s="822" t="s">
        <v>1226</v>
      </c>
      <c r="F113" s="831"/>
      <c r="G113" s="831"/>
      <c r="H113" s="831"/>
      <c r="I113" s="831"/>
      <c r="J113" s="831">
        <v>7.6999999999999993</v>
      </c>
      <c r="K113" s="831">
        <v>3579.5699999999997</v>
      </c>
      <c r="L113" s="831"/>
      <c r="M113" s="831">
        <v>464.87922077922076</v>
      </c>
      <c r="N113" s="831">
        <v>32.500000000000007</v>
      </c>
      <c r="O113" s="831">
        <v>17108.129999999997</v>
      </c>
      <c r="P113" s="827"/>
      <c r="Q113" s="832">
        <v>526.40399999999977</v>
      </c>
    </row>
    <row r="114" spans="1:17" ht="14.45" customHeight="1" x14ac:dyDescent="0.2">
      <c r="A114" s="821" t="s">
        <v>569</v>
      </c>
      <c r="B114" s="822" t="s">
        <v>3892</v>
      </c>
      <c r="C114" s="822" t="s">
        <v>3719</v>
      </c>
      <c r="D114" s="822" t="s">
        <v>3977</v>
      </c>
      <c r="E114" s="822" t="s">
        <v>3978</v>
      </c>
      <c r="F114" s="831"/>
      <c r="G114" s="831"/>
      <c r="H114" s="831"/>
      <c r="I114" s="831"/>
      <c r="J114" s="831">
        <v>46</v>
      </c>
      <c r="K114" s="831">
        <v>1355.6200000000001</v>
      </c>
      <c r="L114" s="831"/>
      <c r="M114" s="831">
        <v>29.470000000000002</v>
      </c>
      <c r="N114" s="831">
        <v>9</v>
      </c>
      <c r="O114" s="831">
        <v>265.23</v>
      </c>
      <c r="P114" s="827"/>
      <c r="Q114" s="832">
        <v>29.470000000000002</v>
      </c>
    </row>
    <row r="115" spans="1:17" ht="14.45" customHeight="1" x14ac:dyDescent="0.2">
      <c r="A115" s="821" t="s">
        <v>569</v>
      </c>
      <c r="B115" s="822" t="s">
        <v>3892</v>
      </c>
      <c r="C115" s="822" t="s">
        <v>3719</v>
      </c>
      <c r="D115" s="822" t="s">
        <v>3979</v>
      </c>
      <c r="E115" s="822" t="s">
        <v>1234</v>
      </c>
      <c r="F115" s="831">
        <v>10.3</v>
      </c>
      <c r="G115" s="831">
        <v>4724.6099999999997</v>
      </c>
      <c r="H115" s="831"/>
      <c r="I115" s="831">
        <v>458.69999999999993</v>
      </c>
      <c r="J115" s="831">
        <v>3.9000000000000004</v>
      </c>
      <c r="K115" s="831">
        <v>8286.59</v>
      </c>
      <c r="L115" s="831"/>
      <c r="M115" s="831">
        <v>2124.7666666666664</v>
      </c>
      <c r="N115" s="831">
        <v>1.4</v>
      </c>
      <c r="O115" s="831">
        <v>1048.6500000000001</v>
      </c>
      <c r="P115" s="827"/>
      <c r="Q115" s="832">
        <v>749.03571428571445</v>
      </c>
    </row>
    <row r="116" spans="1:17" ht="14.45" customHeight="1" x14ac:dyDescent="0.2">
      <c r="A116" s="821" t="s">
        <v>569</v>
      </c>
      <c r="B116" s="822" t="s">
        <v>3892</v>
      </c>
      <c r="C116" s="822" t="s">
        <v>3719</v>
      </c>
      <c r="D116" s="822" t="s">
        <v>3980</v>
      </c>
      <c r="E116" s="822" t="s">
        <v>1246</v>
      </c>
      <c r="F116" s="831">
        <v>8.1</v>
      </c>
      <c r="G116" s="831">
        <v>1247.4000000000001</v>
      </c>
      <c r="H116" s="831"/>
      <c r="I116" s="831">
        <v>154.00000000000003</v>
      </c>
      <c r="J116" s="831">
        <v>7.3999999999999995</v>
      </c>
      <c r="K116" s="831">
        <v>1115.6600000000001</v>
      </c>
      <c r="L116" s="831"/>
      <c r="M116" s="831">
        <v>150.76486486486488</v>
      </c>
      <c r="N116" s="831">
        <v>1.4</v>
      </c>
      <c r="O116" s="831">
        <v>210.98</v>
      </c>
      <c r="P116" s="827"/>
      <c r="Q116" s="832">
        <v>150.69999999999999</v>
      </c>
    </row>
    <row r="117" spans="1:17" ht="14.45" customHeight="1" x14ac:dyDescent="0.2">
      <c r="A117" s="821" t="s">
        <v>569</v>
      </c>
      <c r="B117" s="822" t="s">
        <v>3892</v>
      </c>
      <c r="C117" s="822" t="s">
        <v>3719</v>
      </c>
      <c r="D117" s="822" t="s">
        <v>3981</v>
      </c>
      <c r="E117" s="822" t="s">
        <v>1246</v>
      </c>
      <c r="F117" s="831">
        <v>25.700000000000003</v>
      </c>
      <c r="G117" s="831">
        <v>6756.53</v>
      </c>
      <c r="H117" s="831"/>
      <c r="I117" s="831">
        <v>262.89999999999998</v>
      </c>
      <c r="J117" s="831">
        <v>20.900000000000002</v>
      </c>
      <c r="K117" s="831">
        <v>5517.5399999999981</v>
      </c>
      <c r="L117" s="831"/>
      <c r="M117" s="831">
        <v>263.99712918660276</v>
      </c>
      <c r="N117" s="831">
        <v>9.0999999999999979</v>
      </c>
      <c r="O117" s="831">
        <v>2402.4000000000005</v>
      </c>
      <c r="P117" s="827"/>
      <c r="Q117" s="832">
        <v>264.00000000000011</v>
      </c>
    </row>
    <row r="118" spans="1:17" ht="14.45" customHeight="1" x14ac:dyDescent="0.2">
      <c r="A118" s="821" t="s">
        <v>569</v>
      </c>
      <c r="B118" s="822" t="s">
        <v>3892</v>
      </c>
      <c r="C118" s="822" t="s">
        <v>3719</v>
      </c>
      <c r="D118" s="822" t="s">
        <v>3982</v>
      </c>
      <c r="E118" s="822" t="s">
        <v>1261</v>
      </c>
      <c r="F118" s="831"/>
      <c r="G118" s="831"/>
      <c r="H118" s="831"/>
      <c r="I118" s="831"/>
      <c r="J118" s="831">
        <v>20</v>
      </c>
      <c r="K118" s="831">
        <v>667.8</v>
      </c>
      <c r="L118" s="831"/>
      <c r="M118" s="831">
        <v>33.39</v>
      </c>
      <c r="N118" s="831">
        <v>5</v>
      </c>
      <c r="O118" s="831">
        <v>166.95</v>
      </c>
      <c r="P118" s="827"/>
      <c r="Q118" s="832">
        <v>33.39</v>
      </c>
    </row>
    <row r="119" spans="1:17" ht="14.45" customHeight="1" x14ac:dyDescent="0.2">
      <c r="A119" s="821" t="s">
        <v>569</v>
      </c>
      <c r="B119" s="822" t="s">
        <v>3892</v>
      </c>
      <c r="C119" s="822" t="s">
        <v>3719</v>
      </c>
      <c r="D119" s="822" t="s">
        <v>3983</v>
      </c>
      <c r="E119" s="822" t="s">
        <v>3984</v>
      </c>
      <c r="F119" s="831">
        <v>50.3</v>
      </c>
      <c r="G119" s="831">
        <v>6702.4000000000005</v>
      </c>
      <c r="H119" s="831"/>
      <c r="I119" s="831">
        <v>133.24850894632209</v>
      </c>
      <c r="J119" s="831">
        <v>40</v>
      </c>
      <c r="K119" s="831">
        <v>5323.7900000000018</v>
      </c>
      <c r="L119" s="831"/>
      <c r="M119" s="831">
        <v>133.09475000000003</v>
      </c>
      <c r="N119" s="831">
        <v>38</v>
      </c>
      <c r="O119" s="831">
        <v>4894.4000000000024</v>
      </c>
      <c r="P119" s="827"/>
      <c r="Q119" s="832">
        <v>128.80000000000007</v>
      </c>
    </row>
    <row r="120" spans="1:17" ht="14.45" customHeight="1" x14ac:dyDescent="0.2">
      <c r="A120" s="821" t="s">
        <v>569</v>
      </c>
      <c r="B120" s="822" t="s">
        <v>3892</v>
      </c>
      <c r="C120" s="822" t="s">
        <v>3719</v>
      </c>
      <c r="D120" s="822" t="s">
        <v>3985</v>
      </c>
      <c r="E120" s="822"/>
      <c r="F120" s="831"/>
      <c r="G120" s="831"/>
      <c r="H120" s="831"/>
      <c r="I120" s="831"/>
      <c r="J120" s="831">
        <v>0.5</v>
      </c>
      <c r="K120" s="831">
        <v>1062.8</v>
      </c>
      <c r="L120" s="831"/>
      <c r="M120" s="831">
        <v>2125.6</v>
      </c>
      <c r="N120" s="831"/>
      <c r="O120" s="831"/>
      <c r="P120" s="827"/>
      <c r="Q120" s="832"/>
    </row>
    <row r="121" spans="1:17" ht="14.45" customHeight="1" x14ac:dyDescent="0.2">
      <c r="A121" s="821" t="s">
        <v>569</v>
      </c>
      <c r="B121" s="822" t="s">
        <v>3892</v>
      </c>
      <c r="C121" s="822" t="s">
        <v>3719</v>
      </c>
      <c r="D121" s="822" t="s">
        <v>3986</v>
      </c>
      <c r="E121" s="822" t="s">
        <v>3987</v>
      </c>
      <c r="F121" s="831"/>
      <c r="G121" s="831"/>
      <c r="H121" s="831"/>
      <c r="I121" s="831"/>
      <c r="J121" s="831">
        <v>2.7</v>
      </c>
      <c r="K121" s="831">
        <v>1671.03</v>
      </c>
      <c r="L121" s="831"/>
      <c r="M121" s="831">
        <v>618.9</v>
      </c>
      <c r="N121" s="831"/>
      <c r="O121" s="831"/>
      <c r="P121" s="827"/>
      <c r="Q121" s="832"/>
    </row>
    <row r="122" spans="1:17" ht="14.45" customHeight="1" x14ac:dyDescent="0.2">
      <c r="A122" s="821" t="s">
        <v>569</v>
      </c>
      <c r="B122" s="822" t="s">
        <v>3892</v>
      </c>
      <c r="C122" s="822" t="s">
        <v>3719</v>
      </c>
      <c r="D122" s="822" t="s">
        <v>3988</v>
      </c>
      <c r="E122" s="822" t="s">
        <v>3989</v>
      </c>
      <c r="F122" s="831">
        <v>0.6</v>
      </c>
      <c r="G122" s="831">
        <v>551.1</v>
      </c>
      <c r="H122" s="831"/>
      <c r="I122" s="831">
        <v>918.50000000000011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569</v>
      </c>
      <c r="B123" s="822" t="s">
        <v>3892</v>
      </c>
      <c r="C123" s="822" t="s">
        <v>3719</v>
      </c>
      <c r="D123" s="822" t="s">
        <v>3990</v>
      </c>
      <c r="E123" s="822" t="s">
        <v>3991</v>
      </c>
      <c r="F123" s="831">
        <v>0.79999999999999993</v>
      </c>
      <c r="G123" s="831">
        <v>265.13</v>
      </c>
      <c r="H123" s="831"/>
      <c r="I123" s="831">
        <v>331.41250000000002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569</v>
      </c>
      <c r="B124" s="822" t="s">
        <v>3892</v>
      </c>
      <c r="C124" s="822" t="s">
        <v>3719</v>
      </c>
      <c r="D124" s="822" t="s">
        <v>3992</v>
      </c>
      <c r="E124" s="822" t="s">
        <v>931</v>
      </c>
      <c r="F124" s="831">
        <v>2</v>
      </c>
      <c r="G124" s="831">
        <v>18552.72</v>
      </c>
      <c r="H124" s="831"/>
      <c r="I124" s="831">
        <v>9276.36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569</v>
      </c>
      <c r="B125" s="822" t="s">
        <v>3892</v>
      </c>
      <c r="C125" s="822" t="s">
        <v>3719</v>
      </c>
      <c r="D125" s="822" t="s">
        <v>3993</v>
      </c>
      <c r="E125" s="822" t="s">
        <v>3994</v>
      </c>
      <c r="F125" s="831"/>
      <c r="G125" s="831"/>
      <c r="H125" s="831"/>
      <c r="I125" s="831"/>
      <c r="J125" s="831">
        <v>6</v>
      </c>
      <c r="K125" s="831">
        <v>859.19999999999993</v>
      </c>
      <c r="L125" s="831"/>
      <c r="M125" s="831">
        <v>143.19999999999999</v>
      </c>
      <c r="N125" s="831"/>
      <c r="O125" s="831"/>
      <c r="P125" s="827"/>
      <c r="Q125" s="832"/>
    </row>
    <row r="126" spans="1:17" ht="14.45" customHeight="1" x14ac:dyDescent="0.2">
      <c r="A126" s="821" t="s">
        <v>569</v>
      </c>
      <c r="B126" s="822" t="s">
        <v>3892</v>
      </c>
      <c r="C126" s="822" t="s">
        <v>3719</v>
      </c>
      <c r="D126" s="822" t="s">
        <v>3995</v>
      </c>
      <c r="E126" s="822" t="s">
        <v>3996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4470</v>
      </c>
      <c r="P126" s="827"/>
      <c r="Q126" s="832">
        <v>2235</v>
      </c>
    </row>
    <row r="127" spans="1:17" ht="14.45" customHeight="1" x14ac:dyDescent="0.2">
      <c r="A127" s="821" t="s">
        <v>569</v>
      </c>
      <c r="B127" s="822" t="s">
        <v>3892</v>
      </c>
      <c r="C127" s="822" t="s">
        <v>3719</v>
      </c>
      <c r="D127" s="822" t="s">
        <v>3997</v>
      </c>
      <c r="E127" s="822" t="s">
        <v>3998</v>
      </c>
      <c r="F127" s="831"/>
      <c r="G127" s="831"/>
      <c r="H127" s="831"/>
      <c r="I127" s="831"/>
      <c r="J127" s="831"/>
      <c r="K127" s="831"/>
      <c r="L127" s="831"/>
      <c r="M127" s="831"/>
      <c r="N127" s="831">
        <v>0.4</v>
      </c>
      <c r="O127" s="831">
        <v>444.4</v>
      </c>
      <c r="P127" s="827"/>
      <c r="Q127" s="832">
        <v>1110.9999999999998</v>
      </c>
    </row>
    <row r="128" spans="1:17" ht="14.45" customHeight="1" x14ac:dyDescent="0.2">
      <c r="A128" s="821" t="s">
        <v>569</v>
      </c>
      <c r="B128" s="822" t="s">
        <v>3892</v>
      </c>
      <c r="C128" s="822" t="s">
        <v>3719</v>
      </c>
      <c r="D128" s="822" t="s">
        <v>3999</v>
      </c>
      <c r="E128" s="822" t="s">
        <v>931</v>
      </c>
      <c r="F128" s="831"/>
      <c r="G128" s="831"/>
      <c r="H128" s="831"/>
      <c r="I128" s="831"/>
      <c r="J128" s="831">
        <v>1</v>
      </c>
      <c r="K128" s="831">
        <v>9924</v>
      </c>
      <c r="L128" s="831"/>
      <c r="M128" s="831">
        <v>9924</v>
      </c>
      <c r="N128" s="831">
        <v>1</v>
      </c>
      <c r="O128" s="831">
        <v>9276.36</v>
      </c>
      <c r="P128" s="827"/>
      <c r="Q128" s="832">
        <v>9276.36</v>
      </c>
    </row>
    <row r="129" spans="1:17" ht="14.45" customHeight="1" x14ac:dyDescent="0.2">
      <c r="A129" s="821" t="s">
        <v>569</v>
      </c>
      <c r="B129" s="822" t="s">
        <v>3892</v>
      </c>
      <c r="C129" s="822" t="s">
        <v>3719</v>
      </c>
      <c r="D129" s="822" t="s">
        <v>4000</v>
      </c>
      <c r="E129" s="822" t="s">
        <v>931</v>
      </c>
      <c r="F129" s="831"/>
      <c r="G129" s="831"/>
      <c r="H129" s="831"/>
      <c r="I129" s="831"/>
      <c r="J129" s="831">
        <v>8</v>
      </c>
      <c r="K129" s="831">
        <v>38854.990000000005</v>
      </c>
      <c r="L129" s="831"/>
      <c r="M129" s="831">
        <v>4856.8737500000007</v>
      </c>
      <c r="N129" s="831">
        <v>2</v>
      </c>
      <c r="O129" s="831">
        <v>9276.36</v>
      </c>
      <c r="P129" s="827"/>
      <c r="Q129" s="832">
        <v>4638.18</v>
      </c>
    </row>
    <row r="130" spans="1:17" ht="14.45" customHeight="1" x14ac:dyDescent="0.2">
      <c r="A130" s="821" t="s">
        <v>569</v>
      </c>
      <c r="B130" s="822" t="s">
        <v>3892</v>
      </c>
      <c r="C130" s="822" t="s">
        <v>3719</v>
      </c>
      <c r="D130" s="822" t="s">
        <v>4001</v>
      </c>
      <c r="E130" s="822" t="s">
        <v>1962</v>
      </c>
      <c r="F130" s="831"/>
      <c r="G130" s="831"/>
      <c r="H130" s="831"/>
      <c r="I130" s="831"/>
      <c r="J130" s="831">
        <v>11</v>
      </c>
      <c r="K130" s="831">
        <v>1017.39</v>
      </c>
      <c r="L130" s="831"/>
      <c r="M130" s="831">
        <v>92.49</v>
      </c>
      <c r="N130" s="831"/>
      <c r="O130" s="831"/>
      <c r="P130" s="827"/>
      <c r="Q130" s="832"/>
    </row>
    <row r="131" spans="1:17" ht="14.45" customHeight="1" x14ac:dyDescent="0.2">
      <c r="A131" s="821" t="s">
        <v>569</v>
      </c>
      <c r="B131" s="822" t="s">
        <v>3892</v>
      </c>
      <c r="C131" s="822" t="s">
        <v>3719</v>
      </c>
      <c r="D131" s="822" t="s">
        <v>4002</v>
      </c>
      <c r="E131" s="822" t="s">
        <v>963</v>
      </c>
      <c r="F131" s="831"/>
      <c r="G131" s="831"/>
      <c r="H131" s="831"/>
      <c r="I131" s="831"/>
      <c r="J131" s="831">
        <v>2.6999999999999997</v>
      </c>
      <c r="K131" s="831">
        <v>2231.81</v>
      </c>
      <c r="L131" s="831"/>
      <c r="M131" s="831">
        <v>826.59629629629637</v>
      </c>
      <c r="N131" s="831">
        <v>21.5</v>
      </c>
      <c r="O131" s="831">
        <v>15399.560000000001</v>
      </c>
      <c r="P131" s="827"/>
      <c r="Q131" s="832">
        <v>716.25860465116284</v>
      </c>
    </row>
    <row r="132" spans="1:17" ht="14.45" customHeight="1" x14ac:dyDescent="0.2">
      <c r="A132" s="821" t="s">
        <v>569</v>
      </c>
      <c r="B132" s="822" t="s">
        <v>3892</v>
      </c>
      <c r="C132" s="822" t="s">
        <v>4003</v>
      </c>
      <c r="D132" s="822" t="s">
        <v>4004</v>
      </c>
      <c r="E132" s="822" t="s">
        <v>4005</v>
      </c>
      <c r="F132" s="831">
        <v>10</v>
      </c>
      <c r="G132" s="831">
        <v>21778</v>
      </c>
      <c r="H132" s="831"/>
      <c r="I132" s="831">
        <v>2177.8000000000002</v>
      </c>
      <c r="J132" s="831">
        <v>42</v>
      </c>
      <c r="K132" s="831">
        <v>92812.160000000003</v>
      </c>
      <c r="L132" s="831"/>
      <c r="M132" s="831">
        <v>2209.8133333333335</v>
      </c>
      <c r="N132" s="831">
        <v>15</v>
      </c>
      <c r="O132" s="831">
        <v>33265.950000000004</v>
      </c>
      <c r="P132" s="827"/>
      <c r="Q132" s="832">
        <v>2217.7300000000005</v>
      </c>
    </row>
    <row r="133" spans="1:17" ht="14.45" customHeight="1" x14ac:dyDescent="0.2">
      <c r="A133" s="821" t="s">
        <v>569</v>
      </c>
      <c r="B133" s="822" t="s">
        <v>3892</v>
      </c>
      <c r="C133" s="822" t="s">
        <v>4003</v>
      </c>
      <c r="D133" s="822" t="s">
        <v>4006</v>
      </c>
      <c r="E133" s="822" t="s">
        <v>4007</v>
      </c>
      <c r="F133" s="831">
        <v>7</v>
      </c>
      <c r="G133" s="831">
        <v>18635.400000000001</v>
      </c>
      <c r="H133" s="831"/>
      <c r="I133" s="831">
        <v>2662.2000000000003</v>
      </c>
      <c r="J133" s="831">
        <v>36</v>
      </c>
      <c r="K133" s="831">
        <v>97144.47</v>
      </c>
      <c r="L133" s="831"/>
      <c r="M133" s="831">
        <v>2698.4575</v>
      </c>
      <c r="N133" s="831">
        <v>40</v>
      </c>
      <c r="O133" s="831">
        <v>108313.2</v>
      </c>
      <c r="P133" s="827"/>
      <c r="Q133" s="832">
        <v>2707.83</v>
      </c>
    </row>
    <row r="134" spans="1:17" ht="14.45" customHeight="1" x14ac:dyDescent="0.2">
      <c r="A134" s="821" t="s">
        <v>569</v>
      </c>
      <c r="B134" s="822" t="s">
        <v>3892</v>
      </c>
      <c r="C134" s="822" t="s">
        <v>4003</v>
      </c>
      <c r="D134" s="822" t="s">
        <v>4008</v>
      </c>
      <c r="E134" s="822" t="s">
        <v>4009</v>
      </c>
      <c r="F134" s="831">
        <v>2</v>
      </c>
      <c r="G134" s="831">
        <v>4355.6000000000004</v>
      </c>
      <c r="H134" s="831"/>
      <c r="I134" s="831">
        <v>2177.8000000000002</v>
      </c>
      <c r="J134" s="831">
        <v>2</v>
      </c>
      <c r="K134" s="831">
        <v>4402.21</v>
      </c>
      <c r="L134" s="831"/>
      <c r="M134" s="831">
        <v>2201.105</v>
      </c>
      <c r="N134" s="831"/>
      <c r="O134" s="831"/>
      <c r="P134" s="827"/>
      <c r="Q134" s="832"/>
    </row>
    <row r="135" spans="1:17" ht="14.45" customHeight="1" x14ac:dyDescent="0.2">
      <c r="A135" s="821" t="s">
        <v>569</v>
      </c>
      <c r="B135" s="822" t="s">
        <v>3892</v>
      </c>
      <c r="C135" s="822" t="s">
        <v>4003</v>
      </c>
      <c r="D135" s="822" t="s">
        <v>4010</v>
      </c>
      <c r="E135" s="822" t="s">
        <v>4011</v>
      </c>
      <c r="F135" s="831"/>
      <c r="G135" s="831"/>
      <c r="H135" s="831"/>
      <c r="I135" s="831"/>
      <c r="J135" s="831">
        <v>3</v>
      </c>
      <c r="K135" s="831">
        <v>27286.53</v>
      </c>
      <c r="L135" s="831"/>
      <c r="M135" s="831">
        <v>9095.51</v>
      </c>
      <c r="N135" s="831"/>
      <c r="O135" s="831"/>
      <c r="P135" s="827"/>
      <c r="Q135" s="832"/>
    </row>
    <row r="136" spans="1:17" ht="14.45" customHeight="1" x14ac:dyDescent="0.2">
      <c r="A136" s="821" t="s">
        <v>569</v>
      </c>
      <c r="B136" s="822" t="s">
        <v>3892</v>
      </c>
      <c r="C136" s="822" t="s">
        <v>4003</v>
      </c>
      <c r="D136" s="822" t="s">
        <v>4012</v>
      </c>
      <c r="E136" s="822" t="s">
        <v>4013</v>
      </c>
      <c r="F136" s="831">
        <v>3</v>
      </c>
      <c r="G136" s="831">
        <v>3673.05</v>
      </c>
      <c r="H136" s="831"/>
      <c r="I136" s="831">
        <v>1224.3500000000001</v>
      </c>
      <c r="J136" s="831">
        <v>7</v>
      </c>
      <c r="K136" s="831">
        <v>8696.08</v>
      </c>
      <c r="L136" s="831"/>
      <c r="M136" s="831">
        <v>1242.2971428571429</v>
      </c>
      <c r="N136" s="831">
        <v>21</v>
      </c>
      <c r="O136" s="831">
        <v>26205.06</v>
      </c>
      <c r="P136" s="827"/>
      <c r="Q136" s="832">
        <v>1247.8600000000001</v>
      </c>
    </row>
    <row r="137" spans="1:17" ht="14.45" customHeight="1" x14ac:dyDescent="0.2">
      <c r="A137" s="821" t="s">
        <v>569</v>
      </c>
      <c r="B137" s="822" t="s">
        <v>3892</v>
      </c>
      <c r="C137" s="822" t="s">
        <v>4014</v>
      </c>
      <c r="D137" s="822" t="s">
        <v>4015</v>
      </c>
      <c r="E137" s="822" t="s">
        <v>4016</v>
      </c>
      <c r="F137" s="831">
        <v>354</v>
      </c>
      <c r="G137" s="831">
        <v>116812.92</v>
      </c>
      <c r="H137" s="831"/>
      <c r="I137" s="831">
        <v>329.98</v>
      </c>
      <c r="J137" s="831">
        <v>261</v>
      </c>
      <c r="K137" s="831">
        <v>73521.09</v>
      </c>
      <c r="L137" s="831"/>
      <c r="M137" s="831">
        <v>281.69</v>
      </c>
      <c r="N137" s="831">
        <v>244</v>
      </c>
      <c r="O137" s="831">
        <v>68732.36</v>
      </c>
      <c r="P137" s="827"/>
      <c r="Q137" s="832">
        <v>281.69</v>
      </c>
    </row>
    <row r="138" spans="1:17" ht="14.45" customHeight="1" x14ac:dyDescent="0.2">
      <c r="A138" s="821" t="s">
        <v>569</v>
      </c>
      <c r="B138" s="822" t="s">
        <v>3892</v>
      </c>
      <c r="C138" s="822" t="s">
        <v>4014</v>
      </c>
      <c r="D138" s="822" t="s">
        <v>4017</v>
      </c>
      <c r="E138" s="822" t="s">
        <v>4016</v>
      </c>
      <c r="F138" s="831">
        <v>34</v>
      </c>
      <c r="G138" s="831">
        <v>14735.939999999999</v>
      </c>
      <c r="H138" s="831"/>
      <c r="I138" s="831">
        <v>433.40999999999997</v>
      </c>
      <c r="J138" s="831">
        <v>18</v>
      </c>
      <c r="K138" s="831">
        <v>6667.0199999999995</v>
      </c>
      <c r="L138" s="831"/>
      <c r="M138" s="831">
        <v>370.39</v>
      </c>
      <c r="N138" s="831">
        <v>19</v>
      </c>
      <c r="O138" s="831">
        <v>7037.4100000000008</v>
      </c>
      <c r="P138" s="827"/>
      <c r="Q138" s="832">
        <v>370.39000000000004</v>
      </c>
    </row>
    <row r="139" spans="1:17" ht="14.45" customHeight="1" x14ac:dyDescent="0.2">
      <c r="A139" s="821" t="s">
        <v>569</v>
      </c>
      <c r="B139" s="822" t="s">
        <v>3892</v>
      </c>
      <c r="C139" s="822" t="s">
        <v>4014</v>
      </c>
      <c r="D139" s="822" t="s">
        <v>4018</v>
      </c>
      <c r="E139" s="822" t="s">
        <v>4019</v>
      </c>
      <c r="F139" s="831">
        <v>4</v>
      </c>
      <c r="G139" s="831">
        <v>5741.44</v>
      </c>
      <c r="H139" s="831"/>
      <c r="I139" s="831">
        <v>1435.36</v>
      </c>
      <c r="J139" s="831"/>
      <c r="K139" s="831"/>
      <c r="L139" s="831"/>
      <c r="M139" s="831"/>
      <c r="N139" s="831">
        <v>2</v>
      </c>
      <c r="O139" s="831">
        <v>2870.72</v>
      </c>
      <c r="P139" s="827"/>
      <c r="Q139" s="832">
        <v>1435.36</v>
      </c>
    </row>
    <row r="140" spans="1:17" ht="14.45" customHeight="1" x14ac:dyDescent="0.2">
      <c r="A140" s="821" t="s">
        <v>569</v>
      </c>
      <c r="B140" s="822" t="s">
        <v>3892</v>
      </c>
      <c r="C140" s="822" t="s">
        <v>4014</v>
      </c>
      <c r="D140" s="822" t="s">
        <v>4020</v>
      </c>
      <c r="E140" s="822" t="s">
        <v>4021</v>
      </c>
      <c r="F140" s="831">
        <v>5</v>
      </c>
      <c r="G140" s="831">
        <v>3614.85</v>
      </c>
      <c r="H140" s="831"/>
      <c r="I140" s="831">
        <v>722.97</v>
      </c>
      <c r="J140" s="831"/>
      <c r="K140" s="831"/>
      <c r="L140" s="831"/>
      <c r="M140" s="831"/>
      <c r="N140" s="831">
        <v>4</v>
      </c>
      <c r="O140" s="831">
        <v>2891.88</v>
      </c>
      <c r="P140" s="827"/>
      <c r="Q140" s="832">
        <v>722.97</v>
      </c>
    </row>
    <row r="141" spans="1:17" ht="14.45" customHeight="1" x14ac:dyDescent="0.2">
      <c r="A141" s="821" t="s">
        <v>569</v>
      </c>
      <c r="B141" s="822" t="s">
        <v>3892</v>
      </c>
      <c r="C141" s="822" t="s">
        <v>4014</v>
      </c>
      <c r="D141" s="822" t="s">
        <v>4022</v>
      </c>
      <c r="E141" s="822" t="s">
        <v>4021</v>
      </c>
      <c r="F141" s="831">
        <v>42</v>
      </c>
      <c r="G141" s="831">
        <v>19844.16</v>
      </c>
      <c r="H141" s="831"/>
      <c r="I141" s="831">
        <v>472.48</v>
      </c>
      <c r="J141" s="831">
        <v>43</v>
      </c>
      <c r="K141" s="831">
        <v>17351.36</v>
      </c>
      <c r="L141" s="831"/>
      <c r="M141" s="831">
        <v>403.52000000000004</v>
      </c>
      <c r="N141" s="831">
        <v>2</v>
      </c>
      <c r="O141" s="831">
        <v>807.06</v>
      </c>
      <c r="P141" s="827"/>
      <c r="Q141" s="832">
        <v>403.53</v>
      </c>
    </row>
    <row r="142" spans="1:17" ht="14.45" customHeight="1" x14ac:dyDescent="0.2">
      <c r="A142" s="821" t="s">
        <v>569</v>
      </c>
      <c r="B142" s="822" t="s">
        <v>3892</v>
      </c>
      <c r="C142" s="822" t="s">
        <v>4014</v>
      </c>
      <c r="D142" s="822" t="s">
        <v>4023</v>
      </c>
      <c r="E142" s="822" t="s">
        <v>4024</v>
      </c>
      <c r="F142" s="831">
        <v>7</v>
      </c>
      <c r="G142" s="831">
        <v>3265.29</v>
      </c>
      <c r="H142" s="831"/>
      <c r="I142" s="831">
        <v>466.46999999999997</v>
      </c>
      <c r="J142" s="831">
        <v>1</v>
      </c>
      <c r="K142" s="831">
        <v>398.65</v>
      </c>
      <c r="L142" s="831"/>
      <c r="M142" s="831">
        <v>398.65</v>
      </c>
      <c r="N142" s="831"/>
      <c r="O142" s="831"/>
      <c r="P142" s="827"/>
      <c r="Q142" s="832"/>
    </row>
    <row r="143" spans="1:17" ht="14.45" customHeight="1" x14ac:dyDescent="0.2">
      <c r="A143" s="821" t="s">
        <v>569</v>
      </c>
      <c r="B143" s="822" t="s">
        <v>3892</v>
      </c>
      <c r="C143" s="822" t="s">
        <v>4014</v>
      </c>
      <c r="D143" s="822" t="s">
        <v>4025</v>
      </c>
      <c r="E143" s="822" t="s">
        <v>4026</v>
      </c>
      <c r="F143" s="831">
        <v>2</v>
      </c>
      <c r="G143" s="831">
        <v>8624</v>
      </c>
      <c r="H143" s="831"/>
      <c r="I143" s="831">
        <v>4312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569</v>
      </c>
      <c r="B144" s="822" t="s">
        <v>3892</v>
      </c>
      <c r="C144" s="822" t="s">
        <v>4014</v>
      </c>
      <c r="D144" s="822" t="s">
        <v>4027</v>
      </c>
      <c r="E144" s="822" t="s">
        <v>4028</v>
      </c>
      <c r="F144" s="831">
        <v>1</v>
      </c>
      <c r="G144" s="831">
        <v>4124.5200000000004</v>
      </c>
      <c r="H144" s="831"/>
      <c r="I144" s="831">
        <v>4124.5200000000004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569</v>
      </c>
      <c r="B145" s="822" t="s">
        <v>3892</v>
      </c>
      <c r="C145" s="822" t="s">
        <v>4014</v>
      </c>
      <c r="D145" s="822" t="s">
        <v>4029</v>
      </c>
      <c r="E145" s="822" t="s">
        <v>4030</v>
      </c>
      <c r="F145" s="831">
        <v>5</v>
      </c>
      <c r="G145" s="831">
        <v>3037.05</v>
      </c>
      <c r="H145" s="831"/>
      <c r="I145" s="831">
        <v>607.41000000000008</v>
      </c>
      <c r="J145" s="831">
        <v>3</v>
      </c>
      <c r="K145" s="831">
        <v>1555.62</v>
      </c>
      <c r="L145" s="831"/>
      <c r="M145" s="831">
        <v>518.54</v>
      </c>
      <c r="N145" s="831">
        <v>8</v>
      </c>
      <c r="O145" s="831">
        <v>4148.32</v>
      </c>
      <c r="P145" s="827"/>
      <c r="Q145" s="832">
        <v>518.54</v>
      </c>
    </row>
    <row r="146" spans="1:17" ht="14.45" customHeight="1" x14ac:dyDescent="0.2">
      <c r="A146" s="821" t="s">
        <v>569</v>
      </c>
      <c r="B146" s="822" t="s">
        <v>3892</v>
      </c>
      <c r="C146" s="822" t="s">
        <v>4014</v>
      </c>
      <c r="D146" s="822" t="s">
        <v>4031</v>
      </c>
      <c r="E146" s="822" t="s">
        <v>4032</v>
      </c>
      <c r="F146" s="831">
        <v>3</v>
      </c>
      <c r="G146" s="831">
        <v>39204.090000000004</v>
      </c>
      <c r="H146" s="831"/>
      <c r="I146" s="831">
        <v>13068.03</v>
      </c>
      <c r="J146" s="831">
        <v>1</v>
      </c>
      <c r="K146" s="831">
        <v>11173</v>
      </c>
      <c r="L146" s="831"/>
      <c r="M146" s="831">
        <v>11173</v>
      </c>
      <c r="N146" s="831">
        <v>1</v>
      </c>
      <c r="O146" s="831">
        <v>11173</v>
      </c>
      <c r="P146" s="827"/>
      <c r="Q146" s="832">
        <v>11173</v>
      </c>
    </row>
    <row r="147" spans="1:17" ht="14.45" customHeight="1" x14ac:dyDescent="0.2">
      <c r="A147" s="821" t="s">
        <v>569</v>
      </c>
      <c r="B147" s="822" t="s">
        <v>3892</v>
      </c>
      <c r="C147" s="822" t="s">
        <v>4014</v>
      </c>
      <c r="D147" s="822" t="s">
        <v>4033</v>
      </c>
      <c r="E147" s="822" t="s">
        <v>4034</v>
      </c>
      <c r="F147" s="831">
        <v>1.7</v>
      </c>
      <c r="G147" s="831">
        <v>1823.59</v>
      </c>
      <c r="H147" s="831"/>
      <c r="I147" s="831">
        <v>1072.7</v>
      </c>
      <c r="J147" s="831">
        <v>1.2000000000000002</v>
      </c>
      <c r="K147" s="831">
        <v>1286.1600000000003</v>
      </c>
      <c r="L147" s="831"/>
      <c r="M147" s="831">
        <v>1071.8000000000002</v>
      </c>
      <c r="N147" s="831">
        <v>1.8</v>
      </c>
      <c r="O147" s="831">
        <v>1929.6000000000004</v>
      </c>
      <c r="P147" s="827"/>
      <c r="Q147" s="832">
        <v>1072.0000000000002</v>
      </c>
    </row>
    <row r="148" spans="1:17" ht="14.45" customHeight="1" x14ac:dyDescent="0.2">
      <c r="A148" s="821" t="s">
        <v>569</v>
      </c>
      <c r="B148" s="822" t="s">
        <v>3892</v>
      </c>
      <c r="C148" s="822" t="s">
        <v>4014</v>
      </c>
      <c r="D148" s="822" t="s">
        <v>4035</v>
      </c>
      <c r="E148" s="822" t="s">
        <v>4036</v>
      </c>
      <c r="F148" s="831">
        <v>31</v>
      </c>
      <c r="G148" s="831">
        <v>2698.55</v>
      </c>
      <c r="H148" s="831"/>
      <c r="I148" s="831">
        <v>87.050000000000011</v>
      </c>
      <c r="J148" s="831">
        <v>39</v>
      </c>
      <c r="K148" s="831">
        <v>2900.4300000000003</v>
      </c>
      <c r="L148" s="831"/>
      <c r="M148" s="831">
        <v>74.37</v>
      </c>
      <c r="N148" s="831">
        <v>40.1</v>
      </c>
      <c r="O148" s="831">
        <v>2982.24</v>
      </c>
      <c r="P148" s="827"/>
      <c r="Q148" s="832">
        <v>74.370074812967573</v>
      </c>
    </row>
    <row r="149" spans="1:17" ht="14.45" customHeight="1" x14ac:dyDescent="0.2">
      <c r="A149" s="821" t="s">
        <v>569</v>
      </c>
      <c r="B149" s="822" t="s">
        <v>3892</v>
      </c>
      <c r="C149" s="822" t="s">
        <v>4014</v>
      </c>
      <c r="D149" s="822" t="s">
        <v>4037</v>
      </c>
      <c r="E149" s="822" t="s">
        <v>4036</v>
      </c>
      <c r="F149" s="831">
        <v>5</v>
      </c>
      <c r="G149" s="831">
        <v>645.15</v>
      </c>
      <c r="H149" s="831"/>
      <c r="I149" s="831">
        <v>129.03</v>
      </c>
      <c r="J149" s="831">
        <v>11</v>
      </c>
      <c r="K149" s="831">
        <v>1212.6399999999999</v>
      </c>
      <c r="L149" s="831"/>
      <c r="M149" s="831">
        <v>110.24</v>
      </c>
      <c r="N149" s="831">
        <v>2</v>
      </c>
      <c r="O149" s="831">
        <v>220.48</v>
      </c>
      <c r="P149" s="827"/>
      <c r="Q149" s="832">
        <v>110.24</v>
      </c>
    </row>
    <row r="150" spans="1:17" ht="14.45" customHeight="1" x14ac:dyDescent="0.2">
      <c r="A150" s="821" t="s">
        <v>569</v>
      </c>
      <c r="B150" s="822" t="s">
        <v>3892</v>
      </c>
      <c r="C150" s="822" t="s">
        <v>4014</v>
      </c>
      <c r="D150" s="822" t="s">
        <v>4038</v>
      </c>
      <c r="E150" s="822" t="s">
        <v>4039</v>
      </c>
      <c r="F150" s="831">
        <v>2</v>
      </c>
      <c r="G150" s="831">
        <v>1751.86</v>
      </c>
      <c r="H150" s="831"/>
      <c r="I150" s="831">
        <v>875.93</v>
      </c>
      <c r="J150" s="831">
        <v>2</v>
      </c>
      <c r="K150" s="831">
        <v>1497.16</v>
      </c>
      <c r="L150" s="831"/>
      <c r="M150" s="831">
        <v>748.58</v>
      </c>
      <c r="N150" s="831">
        <v>6</v>
      </c>
      <c r="O150" s="831">
        <v>4491.42</v>
      </c>
      <c r="P150" s="827"/>
      <c r="Q150" s="832">
        <v>748.57</v>
      </c>
    </row>
    <row r="151" spans="1:17" ht="14.45" customHeight="1" x14ac:dyDescent="0.2">
      <c r="A151" s="821" t="s">
        <v>569</v>
      </c>
      <c r="B151" s="822" t="s">
        <v>3892</v>
      </c>
      <c r="C151" s="822" t="s">
        <v>4014</v>
      </c>
      <c r="D151" s="822" t="s">
        <v>4040</v>
      </c>
      <c r="E151" s="822" t="s">
        <v>4041</v>
      </c>
      <c r="F151" s="831">
        <v>1.4000000000000001</v>
      </c>
      <c r="G151" s="831">
        <v>160.44</v>
      </c>
      <c r="H151" s="831"/>
      <c r="I151" s="831">
        <v>114.6</v>
      </c>
      <c r="J151" s="831">
        <v>0.6</v>
      </c>
      <c r="K151" s="831">
        <v>68.760000000000005</v>
      </c>
      <c r="L151" s="831"/>
      <c r="M151" s="831">
        <v>114.60000000000001</v>
      </c>
      <c r="N151" s="831">
        <v>0.60000000000000009</v>
      </c>
      <c r="O151" s="831">
        <v>68.760000000000005</v>
      </c>
      <c r="P151" s="827"/>
      <c r="Q151" s="832">
        <v>114.6</v>
      </c>
    </row>
    <row r="152" spans="1:17" ht="14.45" customHeight="1" x14ac:dyDescent="0.2">
      <c r="A152" s="821" t="s">
        <v>569</v>
      </c>
      <c r="B152" s="822" t="s">
        <v>3892</v>
      </c>
      <c r="C152" s="822" t="s">
        <v>4014</v>
      </c>
      <c r="D152" s="822" t="s">
        <v>4042</v>
      </c>
      <c r="E152" s="822" t="s">
        <v>4041</v>
      </c>
      <c r="F152" s="831">
        <v>1</v>
      </c>
      <c r="G152" s="831">
        <v>137.91</v>
      </c>
      <c r="H152" s="831"/>
      <c r="I152" s="831">
        <v>137.91</v>
      </c>
      <c r="J152" s="831">
        <v>0.5</v>
      </c>
      <c r="K152" s="831">
        <v>68.949999999999989</v>
      </c>
      <c r="L152" s="831"/>
      <c r="M152" s="831">
        <v>137.89999999999998</v>
      </c>
      <c r="N152" s="831">
        <v>0.9</v>
      </c>
      <c r="O152" s="831">
        <v>124.13000000000001</v>
      </c>
      <c r="P152" s="827"/>
      <c r="Q152" s="832">
        <v>137.92222222222222</v>
      </c>
    </row>
    <row r="153" spans="1:17" ht="14.45" customHeight="1" x14ac:dyDescent="0.2">
      <c r="A153" s="821" t="s">
        <v>569</v>
      </c>
      <c r="B153" s="822" t="s">
        <v>3892</v>
      </c>
      <c r="C153" s="822" t="s">
        <v>4014</v>
      </c>
      <c r="D153" s="822" t="s">
        <v>4043</v>
      </c>
      <c r="E153" s="822" t="s">
        <v>4041</v>
      </c>
      <c r="F153" s="831">
        <v>12.9</v>
      </c>
      <c r="G153" s="831">
        <v>8121.56</v>
      </c>
      <c r="H153" s="831"/>
      <c r="I153" s="831">
        <v>629.57829457364346</v>
      </c>
      <c r="J153" s="831">
        <v>7.4</v>
      </c>
      <c r="K153" s="831">
        <v>4658.87</v>
      </c>
      <c r="L153" s="831"/>
      <c r="M153" s="831">
        <v>629.57702702702693</v>
      </c>
      <c r="N153" s="831">
        <v>7.2</v>
      </c>
      <c r="O153" s="831">
        <v>4532.96</v>
      </c>
      <c r="P153" s="827"/>
      <c r="Q153" s="832">
        <v>629.57777777777778</v>
      </c>
    </row>
    <row r="154" spans="1:17" ht="14.45" customHeight="1" x14ac:dyDescent="0.2">
      <c r="A154" s="821" t="s">
        <v>569</v>
      </c>
      <c r="B154" s="822" t="s">
        <v>3892</v>
      </c>
      <c r="C154" s="822" t="s">
        <v>4014</v>
      </c>
      <c r="D154" s="822" t="s">
        <v>4044</v>
      </c>
      <c r="E154" s="822" t="s">
        <v>4045</v>
      </c>
      <c r="F154" s="831"/>
      <c r="G154" s="831"/>
      <c r="H154" s="831"/>
      <c r="I154" s="831"/>
      <c r="J154" s="831">
        <v>2</v>
      </c>
      <c r="K154" s="831">
        <v>2000.08</v>
      </c>
      <c r="L154" s="831"/>
      <c r="M154" s="831">
        <v>1000.04</v>
      </c>
      <c r="N154" s="831"/>
      <c r="O154" s="831"/>
      <c r="P154" s="827"/>
      <c r="Q154" s="832"/>
    </row>
    <row r="155" spans="1:17" ht="14.45" customHeight="1" x14ac:dyDescent="0.2">
      <c r="A155" s="821" t="s">
        <v>569</v>
      </c>
      <c r="B155" s="822" t="s">
        <v>3892</v>
      </c>
      <c r="C155" s="822" t="s">
        <v>4014</v>
      </c>
      <c r="D155" s="822" t="s">
        <v>4046</v>
      </c>
      <c r="E155" s="822" t="s">
        <v>4047</v>
      </c>
      <c r="F155" s="831">
        <v>24</v>
      </c>
      <c r="G155" s="831">
        <v>24822.960000000003</v>
      </c>
      <c r="H155" s="831"/>
      <c r="I155" s="831">
        <v>1034.2900000000002</v>
      </c>
      <c r="J155" s="831">
        <v>29</v>
      </c>
      <c r="K155" s="831">
        <v>25637.449999999997</v>
      </c>
      <c r="L155" s="831"/>
      <c r="M155" s="831">
        <v>884.05</v>
      </c>
      <c r="N155" s="831">
        <v>19</v>
      </c>
      <c r="O155" s="831">
        <v>16796.95</v>
      </c>
      <c r="P155" s="827"/>
      <c r="Q155" s="832">
        <v>884.05000000000007</v>
      </c>
    </row>
    <row r="156" spans="1:17" ht="14.45" customHeight="1" x14ac:dyDescent="0.2">
      <c r="A156" s="821" t="s">
        <v>569</v>
      </c>
      <c r="B156" s="822" t="s">
        <v>3892</v>
      </c>
      <c r="C156" s="822" t="s">
        <v>4014</v>
      </c>
      <c r="D156" s="822" t="s">
        <v>4048</v>
      </c>
      <c r="E156" s="822" t="s">
        <v>4047</v>
      </c>
      <c r="F156" s="831">
        <v>15</v>
      </c>
      <c r="G156" s="831">
        <v>16493.699999999997</v>
      </c>
      <c r="H156" s="831"/>
      <c r="I156" s="831">
        <v>1099.5799999999997</v>
      </c>
      <c r="J156" s="831">
        <v>28</v>
      </c>
      <c r="K156" s="831">
        <v>26309.53</v>
      </c>
      <c r="L156" s="831"/>
      <c r="M156" s="831">
        <v>939.62607142857144</v>
      </c>
      <c r="N156" s="831">
        <v>37</v>
      </c>
      <c r="O156" s="831">
        <v>34765.94</v>
      </c>
      <c r="P156" s="827"/>
      <c r="Q156" s="832">
        <v>939.62000000000012</v>
      </c>
    </row>
    <row r="157" spans="1:17" ht="14.45" customHeight="1" x14ac:dyDescent="0.2">
      <c r="A157" s="821" t="s">
        <v>569</v>
      </c>
      <c r="B157" s="822" t="s">
        <v>3892</v>
      </c>
      <c r="C157" s="822" t="s">
        <v>4014</v>
      </c>
      <c r="D157" s="822" t="s">
        <v>4049</v>
      </c>
      <c r="E157" s="822" t="s">
        <v>4047</v>
      </c>
      <c r="F157" s="831">
        <v>28</v>
      </c>
      <c r="G157" s="831">
        <v>33051.760000000002</v>
      </c>
      <c r="H157" s="831"/>
      <c r="I157" s="831">
        <v>1180.42</v>
      </c>
      <c r="J157" s="831">
        <v>27</v>
      </c>
      <c r="K157" s="831">
        <v>27238.14</v>
      </c>
      <c r="L157" s="831"/>
      <c r="M157" s="831">
        <v>1008.8199999999999</v>
      </c>
      <c r="N157" s="831">
        <v>29</v>
      </c>
      <c r="O157" s="831">
        <v>29255.61</v>
      </c>
      <c r="P157" s="827"/>
      <c r="Q157" s="832">
        <v>1008.8141379310345</v>
      </c>
    </row>
    <row r="158" spans="1:17" ht="14.45" customHeight="1" x14ac:dyDescent="0.2">
      <c r="A158" s="821" t="s">
        <v>569</v>
      </c>
      <c r="B158" s="822" t="s">
        <v>3892</v>
      </c>
      <c r="C158" s="822" t="s">
        <v>4014</v>
      </c>
      <c r="D158" s="822" t="s">
        <v>4050</v>
      </c>
      <c r="E158" s="822" t="s">
        <v>4047</v>
      </c>
      <c r="F158" s="831">
        <v>35</v>
      </c>
      <c r="G158" s="831">
        <v>43672.3</v>
      </c>
      <c r="H158" s="831"/>
      <c r="I158" s="831">
        <v>1247.78</v>
      </c>
      <c r="J158" s="831">
        <v>16</v>
      </c>
      <c r="K158" s="831">
        <v>17039.68</v>
      </c>
      <c r="L158" s="831"/>
      <c r="M158" s="831">
        <v>1064.98</v>
      </c>
      <c r="N158" s="831">
        <v>38</v>
      </c>
      <c r="O158" s="831">
        <v>40520.429999999993</v>
      </c>
      <c r="P158" s="827"/>
      <c r="Q158" s="832">
        <v>1066.3271052631578</v>
      </c>
    </row>
    <row r="159" spans="1:17" ht="14.45" customHeight="1" x14ac:dyDescent="0.2">
      <c r="A159" s="821" t="s">
        <v>569</v>
      </c>
      <c r="B159" s="822" t="s">
        <v>3892</v>
      </c>
      <c r="C159" s="822" t="s">
        <v>4014</v>
      </c>
      <c r="D159" s="822" t="s">
        <v>4051</v>
      </c>
      <c r="E159" s="822" t="s">
        <v>4047</v>
      </c>
      <c r="F159" s="831">
        <v>9</v>
      </c>
      <c r="G159" s="831">
        <v>12386.61</v>
      </c>
      <c r="H159" s="831"/>
      <c r="I159" s="831">
        <v>1376.29</v>
      </c>
      <c r="J159" s="831">
        <v>3</v>
      </c>
      <c r="K159" s="831">
        <v>3529.38</v>
      </c>
      <c r="L159" s="831"/>
      <c r="M159" s="831">
        <v>1176.46</v>
      </c>
      <c r="N159" s="831">
        <v>6</v>
      </c>
      <c r="O159" s="831">
        <v>7058.76</v>
      </c>
      <c r="P159" s="827"/>
      <c r="Q159" s="832">
        <v>1176.46</v>
      </c>
    </row>
    <row r="160" spans="1:17" ht="14.45" customHeight="1" x14ac:dyDescent="0.2">
      <c r="A160" s="821" t="s">
        <v>569</v>
      </c>
      <c r="B160" s="822" t="s">
        <v>3892</v>
      </c>
      <c r="C160" s="822" t="s">
        <v>4014</v>
      </c>
      <c r="D160" s="822" t="s">
        <v>4052</v>
      </c>
      <c r="E160" s="822" t="s">
        <v>4053</v>
      </c>
      <c r="F160" s="831">
        <v>2</v>
      </c>
      <c r="G160" s="831">
        <v>21251.68</v>
      </c>
      <c r="H160" s="831"/>
      <c r="I160" s="831">
        <v>10625.84</v>
      </c>
      <c r="J160" s="831"/>
      <c r="K160" s="831"/>
      <c r="L160" s="831"/>
      <c r="M160" s="831"/>
      <c r="N160" s="831">
        <v>1</v>
      </c>
      <c r="O160" s="831">
        <v>9084.2000000000007</v>
      </c>
      <c r="P160" s="827"/>
      <c r="Q160" s="832">
        <v>9084.2000000000007</v>
      </c>
    </row>
    <row r="161" spans="1:17" ht="14.45" customHeight="1" x14ac:dyDescent="0.2">
      <c r="A161" s="821" t="s">
        <v>569</v>
      </c>
      <c r="B161" s="822" t="s">
        <v>3892</v>
      </c>
      <c r="C161" s="822" t="s">
        <v>4014</v>
      </c>
      <c r="D161" s="822" t="s">
        <v>4054</v>
      </c>
      <c r="E161" s="822" t="s">
        <v>4055</v>
      </c>
      <c r="F161" s="831">
        <v>8</v>
      </c>
      <c r="G161" s="831">
        <v>15551.2</v>
      </c>
      <c r="H161" s="831"/>
      <c r="I161" s="831">
        <v>1943.9</v>
      </c>
      <c r="J161" s="831">
        <v>6</v>
      </c>
      <c r="K161" s="831">
        <v>9611.9599999999991</v>
      </c>
      <c r="L161" s="831"/>
      <c r="M161" s="831">
        <v>1601.9933333333331</v>
      </c>
      <c r="N161" s="831">
        <v>8</v>
      </c>
      <c r="O161" s="831">
        <v>12462.919999999998</v>
      </c>
      <c r="P161" s="827"/>
      <c r="Q161" s="832">
        <v>1557.8649999999998</v>
      </c>
    </row>
    <row r="162" spans="1:17" ht="14.45" customHeight="1" x14ac:dyDescent="0.2">
      <c r="A162" s="821" t="s">
        <v>569</v>
      </c>
      <c r="B162" s="822" t="s">
        <v>3892</v>
      </c>
      <c r="C162" s="822" t="s">
        <v>4014</v>
      </c>
      <c r="D162" s="822" t="s">
        <v>4056</v>
      </c>
      <c r="E162" s="822" t="s">
        <v>4055</v>
      </c>
      <c r="F162" s="831">
        <v>8</v>
      </c>
      <c r="G162" s="831">
        <v>15551.2</v>
      </c>
      <c r="H162" s="831"/>
      <c r="I162" s="831">
        <v>1943.9</v>
      </c>
      <c r="J162" s="831">
        <v>6</v>
      </c>
      <c r="K162" s="831">
        <v>9687.5999999999985</v>
      </c>
      <c r="L162" s="831"/>
      <c r="M162" s="831">
        <v>1614.5999999999997</v>
      </c>
      <c r="N162" s="831">
        <v>8</v>
      </c>
      <c r="O162" s="831">
        <v>12160.339999999998</v>
      </c>
      <c r="P162" s="827"/>
      <c r="Q162" s="832">
        <v>1520.0424999999998</v>
      </c>
    </row>
    <row r="163" spans="1:17" ht="14.45" customHeight="1" x14ac:dyDescent="0.2">
      <c r="A163" s="821" t="s">
        <v>569</v>
      </c>
      <c r="B163" s="822" t="s">
        <v>3892</v>
      </c>
      <c r="C163" s="822" t="s">
        <v>4014</v>
      </c>
      <c r="D163" s="822" t="s">
        <v>4057</v>
      </c>
      <c r="E163" s="822" t="s">
        <v>4058</v>
      </c>
      <c r="F163" s="831"/>
      <c r="G163" s="831"/>
      <c r="H163" s="831"/>
      <c r="I163" s="831"/>
      <c r="J163" s="831"/>
      <c r="K163" s="831"/>
      <c r="L163" s="831"/>
      <c r="M163" s="831"/>
      <c r="N163" s="831">
        <v>16</v>
      </c>
      <c r="O163" s="831">
        <v>56208</v>
      </c>
      <c r="P163" s="827"/>
      <c r="Q163" s="832">
        <v>3513</v>
      </c>
    </row>
    <row r="164" spans="1:17" ht="14.45" customHeight="1" x14ac:dyDescent="0.2">
      <c r="A164" s="821" t="s">
        <v>569</v>
      </c>
      <c r="B164" s="822" t="s">
        <v>3892</v>
      </c>
      <c r="C164" s="822" t="s">
        <v>4014</v>
      </c>
      <c r="D164" s="822" t="s">
        <v>4059</v>
      </c>
      <c r="E164" s="822" t="s">
        <v>4060</v>
      </c>
      <c r="F164" s="831">
        <v>4</v>
      </c>
      <c r="G164" s="831">
        <v>1998.12</v>
      </c>
      <c r="H164" s="831"/>
      <c r="I164" s="831">
        <v>499.53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569</v>
      </c>
      <c r="B165" s="822" t="s">
        <v>3892</v>
      </c>
      <c r="C165" s="822" t="s">
        <v>4014</v>
      </c>
      <c r="D165" s="822" t="s">
        <v>4061</v>
      </c>
      <c r="E165" s="822" t="s">
        <v>4062</v>
      </c>
      <c r="F165" s="831">
        <v>1</v>
      </c>
      <c r="G165" s="831">
        <v>9657.8700000000008</v>
      </c>
      <c r="H165" s="831"/>
      <c r="I165" s="831">
        <v>9657.8700000000008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569</v>
      </c>
      <c r="B166" s="822" t="s">
        <v>3892</v>
      </c>
      <c r="C166" s="822" t="s">
        <v>4014</v>
      </c>
      <c r="D166" s="822" t="s">
        <v>4063</v>
      </c>
      <c r="E166" s="822" t="s">
        <v>4036</v>
      </c>
      <c r="F166" s="831">
        <v>138</v>
      </c>
      <c r="G166" s="831">
        <v>9524.76</v>
      </c>
      <c r="H166" s="831"/>
      <c r="I166" s="831">
        <v>69.02</v>
      </c>
      <c r="J166" s="831">
        <v>109</v>
      </c>
      <c r="K166" s="831">
        <v>6427.73</v>
      </c>
      <c r="L166" s="831"/>
      <c r="M166" s="831">
        <v>58.97</v>
      </c>
      <c r="N166" s="831">
        <v>119</v>
      </c>
      <c r="O166" s="831">
        <v>7017.4299999999994</v>
      </c>
      <c r="P166" s="827"/>
      <c r="Q166" s="832">
        <v>58.969999999999992</v>
      </c>
    </row>
    <row r="167" spans="1:17" ht="14.45" customHeight="1" x14ac:dyDescent="0.2">
      <c r="A167" s="821" t="s">
        <v>569</v>
      </c>
      <c r="B167" s="822" t="s">
        <v>3892</v>
      </c>
      <c r="C167" s="822" t="s">
        <v>4014</v>
      </c>
      <c r="D167" s="822" t="s">
        <v>4064</v>
      </c>
      <c r="E167" s="822" t="s">
        <v>4036</v>
      </c>
      <c r="F167" s="831">
        <v>12</v>
      </c>
      <c r="G167" s="831">
        <v>1019.76</v>
      </c>
      <c r="H167" s="831"/>
      <c r="I167" s="831">
        <v>84.98</v>
      </c>
      <c r="J167" s="831">
        <v>11</v>
      </c>
      <c r="K167" s="831">
        <v>798.71</v>
      </c>
      <c r="L167" s="831"/>
      <c r="M167" s="831">
        <v>72.61</v>
      </c>
      <c r="N167" s="831">
        <v>7</v>
      </c>
      <c r="O167" s="831">
        <v>508.29000000000008</v>
      </c>
      <c r="P167" s="827"/>
      <c r="Q167" s="832">
        <v>72.612857142857152</v>
      </c>
    </row>
    <row r="168" spans="1:17" ht="14.45" customHeight="1" x14ac:dyDescent="0.2">
      <c r="A168" s="821" t="s">
        <v>569</v>
      </c>
      <c r="B168" s="822" t="s">
        <v>3892</v>
      </c>
      <c r="C168" s="822" t="s">
        <v>4014</v>
      </c>
      <c r="D168" s="822" t="s">
        <v>4065</v>
      </c>
      <c r="E168" s="822" t="s">
        <v>4066</v>
      </c>
      <c r="F168" s="831">
        <v>42</v>
      </c>
      <c r="G168" s="831">
        <v>9662.94</v>
      </c>
      <c r="H168" s="831"/>
      <c r="I168" s="831">
        <v>230.07000000000002</v>
      </c>
      <c r="J168" s="831">
        <v>12</v>
      </c>
      <c r="K168" s="831">
        <v>2350.92</v>
      </c>
      <c r="L168" s="831"/>
      <c r="M168" s="831">
        <v>195.91</v>
      </c>
      <c r="N168" s="831">
        <v>59</v>
      </c>
      <c r="O168" s="831">
        <v>11559.23</v>
      </c>
      <c r="P168" s="827"/>
      <c r="Q168" s="832">
        <v>195.91915254237287</v>
      </c>
    </row>
    <row r="169" spans="1:17" ht="14.45" customHeight="1" x14ac:dyDescent="0.2">
      <c r="A169" s="821" t="s">
        <v>569</v>
      </c>
      <c r="B169" s="822" t="s">
        <v>3892</v>
      </c>
      <c r="C169" s="822" t="s">
        <v>4014</v>
      </c>
      <c r="D169" s="822" t="s">
        <v>4067</v>
      </c>
      <c r="E169" s="822" t="s">
        <v>4068</v>
      </c>
      <c r="F169" s="831">
        <v>1</v>
      </c>
      <c r="G169" s="831">
        <v>123.33</v>
      </c>
      <c r="H169" s="831"/>
      <c r="I169" s="831">
        <v>123.33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569</v>
      </c>
      <c r="B170" s="822" t="s">
        <v>3892</v>
      </c>
      <c r="C170" s="822" t="s">
        <v>4014</v>
      </c>
      <c r="D170" s="822" t="s">
        <v>4069</v>
      </c>
      <c r="E170" s="822" t="s">
        <v>4068</v>
      </c>
      <c r="F170" s="831"/>
      <c r="G170" s="831"/>
      <c r="H170" s="831"/>
      <c r="I170" s="831"/>
      <c r="J170" s="831">
        <v>1</v>
      </c>
      <c r="K170" s="831">
        <v>77.97</v>
      </c>
      <c r="L170" s="831"/>
      <c r="M170" s="831">
        <v>77.97</v>
      </c>
      <c r="N170" s="831"/>
      <c r="O170" s="831"/>
      <c r="P170" s="827"/>
      <c r="Q170" s="832"/>
    </row>
    <row r="171" spans="1:17" ht="14.45" customHeight="1" x14ac:dyDescent="0.2">
      <c r="A171" s="821" t="s">
        <v>569</v>
      </c>
      <c r="B171" s="822" t="s">
        <v>3892</v>
      </c>
      <c r="C171" s="822" t="s">
        <v>4014</v>
      </c>
      <c r="D171" s="822" t="s">
        <v>4070</v>
      </c>
      <c r="E171" s="822" t="s">
        <v>4071</v>
      </c>
      <c r="F171" s="831">
        <v>14</v>
      </c>
      <c r="G171" s="831">
        <v>3046.96</v>
      </c>
      <c r="H171" s="831"/>
      <c r="I171" s="831">
        <v>217.64000000000001</v>
      </c>
      <c r="J171" s="831">
        <v>7</v>
      </c>
      <c r="K171" s="831">
        <v>1296.3999999999999</v>
      </c>
      <c r="L171" s="831"/>
      <c r="M171" s="831">
        <v>185.2</v>
      </c>
      <c r="N171" s="831">
        <v>2</v>
      </c>
      <c r="O171" s="831">
        <v>370.4</v>
      </c>
      <c r="P171" s="827"/>
      <c r="Q171" s="832">
        <v>185.2</v>
      </c>
    </row>
    <row r="172" spans="1:17" ht="14.45" customHeight="1" x14ac:dyDescent="0.2">
      <c r="A172" s="821" t="s">
        <v>569</v>
      </c>
      <c r="B172" s="822" t="s">
        <v>3892</v>
      </c>
      <c r="C172" s="822" t="s">
        <v>4014</v>
      </c>
      <c r="D172" s="822" t="s">
        <v>4072</v>
      </c>
      <c r="E172" s="822" t="s">
        <v>4071</v>
      </c>
      <c r="F172" s="831">
        <v>3</v>
      </c>
      <c r="G172" s="831">
        <v>795.93000000000006</v>
      </c>
      <c r="H172" s="831"/>
      <c r="I172" s="831">
        <v>265.31</v>
      </c>
      <c r="J172" s="831">
        <v>6</v>
      </c>
      <c r="K172" s="831">
        <v>1356.7199999999998</v>
      </c>
      <c r="L172" s="831"/>
      <c r="M172" s="831">
        <v>226.11999999999998</v>
      </c>
      <c r="N172" s="831">
        <v>9</v>
      </c>
      <c r="O172" s="831">
        <v>2035.08</v>
      </c>
      <c r="P172" s="827"/>
      <c r="Q172" s="832">
        <v>226.12</v>
      </c>
    </row>
    <row r="173" spans="1:17" ht="14.45" customHeight="1" x14ac:dyDescent="0.2">
      <c r="A173" s="821" t="s">
        <v>569</v>
      </c>
      <c r="B173" s="822" t="s">
        <v>3892</v>
      </c>
      <c r="C173" s="822" t="s">
        <v>4014</v>
      </c>
      <c r="D173" s="822" t="s">
        <v>4073</v>
      </c>
      <c r="E173" s="822" t="s">
        <v>4074</v>
      </c>
      <c r="F173" s="831">
        <v>1</v>
      </c>
      <c r="G173" s="831">
        <v>518.17999999999995</v>
      </c>
      <c r="H173" s="831"/>
      <c r="I173" s="831">
        <v>518.17999999999995</v>
      </c>
      <c r="J173" s="831"/>
      <c r="K173" s="831"/>
      <c r="L173" s="831"/>
      <c r="M173" s="831"/>
      <c r="N173" s="831">
        <v>4</v>
      </c>
      <c r="O173" s="831">
        <v>2072.7199999999998</v>
      </c>
      <c r="P173" s="827"/>
      <c r="Q173" s="832">
        <v>518.17999999999995</v>
      </c>
    </row>
    <row r="174" spans="1:17" ht="14.45" customHeight="1" x14ac:dyDescent="0.2">
      <c r="A174" s="821" t="s">
        <v>569</v>
      </c>
      <c r="B174" s="822" t="s">
        <v>3892</v>
      </c>
      <c r="C174" s="822" t="s">
        <v>4014</v>
      </c>
      <c r="D174" s="822" t="s">
        <v>4075</v>
      </c>
      <c r="E174" s="822" t="s">
        <v>4076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1768.1</v>
      </c>
      <c r="P174" s="827"/>
      <c r="Q174" s="832">
        <v>884.05</v>
      </c>
    </row>
    <row r="175" spans="1:17" ht="14.45" customHeight="1" x14ac:dyDescent="0.2">
      <c r="A175" s="821" t="s">
        <v>569</v>
      </c>
      <c r="B175" s="822" t="s">
        <v>3892</v>
      </c>
      <c r="C175" s="822" t="s">
        <v>4014</v>
      </c>
      <c r="D175" s="822" t="s">
        <v>4077</v>
      </c>
      <c r="E175" s="822" t="s">
        <v>4036</v>
      </c>
      <c r="F175" s="831">
        <v>14</v>
      </c>
      <c r="G175" s="831">
        <v>1349.3199999999997</v>
      </c>
      <c r="H175" s="831"/>
      <c r="I175" s="831">
        <v>96.379999999999981</v>
      </c>
      <c r="J175" s="831">
        <v>11</v>
      </c>
      <c r="K175" s="831">
        <v>962.04</v>
      </c>
      <c r="L175" s="831"/>
      <c r="M175" s="831">
        <v>87.458181818181814</v>
      </c>
      <c r="N175" s="831">
        <v>1</v>
      </c>
      <c r="O175" s="831">
        <v>96.38</v>
      </c>
      <c r="P175" s="827"/>
      <c r="Q175" s="832">
        <v>96.38</v>
      </c>
    </row>
    <row r="176" spans="1:17" ht="14.45" customHeight="1" x14ac:dyDescent="0.2">
      <c r="A176" s="821" t="s">
        <v>569</v>
      </c>
      <c r="B176" s="822" t="s">
        <v>3892</v>
      </c>
      <c r="C176" s="822" t="s">
        <v>4014</v>
      </c>
      <c r="D176" s="822" t="s">
        <v>4078</v>
      </c>
      <c r="E176" s="822" t="s">
        <v>4036</v>
      </c>
      <c r="F176" s="831">
        <v>19</v>
      </c>
      <c r="G176" s="831">
        <v>2303.75</v>
      </c>
      <c r="H176" s="831"/>
      <c r="I176" s="831">
        <v>121.25</v>
      </c>
      <c r="J176" s="831">
        <v>16</v>
      </c>
      <c r="K176" s="831">
        <v>1657.7599999999998</v>
      </c>
      <c r="L176" s="831"/>
      <c r="M176" s="831">
        <v>103.60999999999999</v>
      </c>
      <c r="N176" s="831">
        <v>2</v>
      </c>
      <c r="O176" s="831">
        <v>207.22</v>
      </c>
      <c r="P176" s="827"/>
      <c r="Q176" s="832">
        <v>103.61</v>
      </c>
    </row>
    <row r="177" spans="1:17" ht="14.45" customHeight="1" x14ac:dyDescent="0.2">
      <c r="A177" s="821" t="s">
        <v>569</v>
      </c>
      <c r="B177" s="822" t="s">
        <v>3892</v>
      </c>
      <c r="C177" s="822" t="s">
        <v>4014</v>
      </c>
      <c r="D177" s="822" t="s">
        <v>4079</v>
      </c>
      <c r="E177" s="822" t="s">
        <v>4036</v>
      </c>
      <c r="F177" s="831">
        <v>1</v>
      </c>
      <c r="G177" s="831">
        <v>103.64</v>
      </c>
      <c r="H177" s="831"/>
      <c r="I177" s="831">
        <v>103.64</v>
      </c>
      <c r="J177" s="831"/>
      <c r="K177" s="831"/>
      <c r="L177" s="831"/>
      <c r="M177" s="831"/>
      <c r="N177" s="831">
        <v>2</v>
      </c>
      <c r="O177" s="831">
        <v>207.28</v>
      </c>
      <c r="P177" s="827"/>
      <c r="Q177" s="832">
        <v>103.64</v>
      </c>
    </row>
    <row r="178" spans="1:17" ht="14.45" customHeight="1" x14ac:dyDescent="0.2">
      <c r="A178" s="821" t="s">
        <v>569</v>
      </c>
      <c r="B178" s="822" t="s">
        <v>3892</v>
      </c>
      <c r="C178" s="822" t="s">
        <v>4014</v>
      </c>
      <c r="D178" s="822" t="s">
        <v>4080</v>
      </c>
      <c r="E178" s="822" t="s">
        <v>4036</v>
      </c>
      <c r="F178" s="831">
        <v>1</v>
      </c>
      <c r="G178" s="831">
        <v>114</v>
      </c>
      <c r="H178" s="831"/>
      <c r="I178" s="831">
        <v>114</v>
      </c>
      <c r="J178" s="831"/>
      <c r="K178" s="831"/>
      <c r="L178" s="831"/>
      <c r="M178" s="831"/>
      <c r="N178" s="831">
        <v>1</v>
      </c>
      <c r="O178" s="831">
        <v>114</v>
      </c>
      <c r="P178" s="827"/>
      <c r="Q178" s="832">
        <v>114</v>
      </c>
    </row>
    <row r="179" spans="1:17" ht="14.45" customHeight="1" x14ac:dyDescent="0.2">
      <c r="A179" s="821" t="s">
        <v>569</v>
      </c>
      <c r="B179" s="822" t="s">
        <v>3892</v>
      </c>
      <c r="C179" s="822" t="s">
        <v>4014</v>
      </c>
      <c r="D179" s="822" t="s">
        <v>4081</v>
      </c>
      <c r="E179" s="822" t="s">
        <v>4036</v>
      </c>
      <c r="F179" s="831">
        <v>2</v>
      </c>
      <c r="G179" s="831">
        <v>344.08</v>
      </c>
      <c r="H179" s="831"/>
      <c r="I179" s="831">
        <v>172.04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569</v>
      </c>
      <c r="B180" s="822" t="s">
        <v>3892</v>
      </c>
      <c r="C180" s="822" t="s">
        <v>4014</v>
      </c>
      <c r="D180" s="822" t="s">
        <v>4082</v>
      </c>
      <c r="E180" s="822" t="s">
        <v>4036</v>
      </c>
      <c r="F180" s="831">
        <v>73</v>
      </c>
      <c r="G180" s="831">
        <v>6581.68</v>
      </c>
      <c r="H180" s="831"/>
      <c r="I180" s="831">
        <v>90.160000000000011</v>
      </c>
      <c r="J180" s="831">
        <v>53</v>
      </c>
      <c r="K180" s="831">
        <v>4081</v>
      </c>
      <c r="L180" s="831"/>
      <c r="M180" s="831">
        <v>77</v>
      </c>
      <c r="N180" s="831">
        <v>56</v>
      </c>
      <c r="O180" s="831">
        <v>4798.92</v>
      </c>
      <c r="P180" s="827"/>
      <c r="Q180" s="832">
        <v>85.695000000000007</v>
      </c>
    </row>
    <row r="181" spans="1:17" ht="14.45" customHeight="1" x14ac:dyDescent="0.2">
      <c r="A181" s="821" t="s">
        <v>569</v>
      </c>
      <c r="B181" s="822" t="s">
        <v>3892</v>
      </c>
      <c r="C181" s="822" t="s">
        <v>4014</v>
      </c>
      <c r="D181" s="822" t="s">
        <v>4083</v>
      </c>
      <c r="E181" s="822" t="s">
        <v>4084</v>
      </c>
      <c r="F181" s="831">
        <v>2</v>
      </c>
      <c r="G181" s="831">
        <v>8314.26</v>
      </c>
      <c r="H181" s="831"/>
      <c r="I181" s="831">
        <v>4157.13</v>
      </c>
      <c r="J181" s="831">
        <v>4</v>
      </c>
      <c r="K181" s="831">
        <v>6877</v>
      </c>
      <c r="L181" s="831"/>
      <c r="M181" s="831">
        <v>1719.25</v>
      </c>
      <c r="N181" s="831">
        <v>1</v>
      </c>
      <c r="O181" s="831">
        <v>1719.25</v>
      </c>
      <c r="P181" s="827"/>
      <c r="Q181" s="832">
        <v>1719.25</v>
      </c>
    </row>
    <row r="182" spans="1:17" ht="14.45" customHeight="1" x14ac:dyDescent="0.2">
      <c r="A182" s="821" t="s">
        <v>569</v>
      </c>
      <c r="B182" s="822" t="s">
        <v>3892</v>
      </c>
      <c r="C182" s="822" t="s">
        <v>4014</v>
      </c>
      <c r="D182" s="822" t="s">
        <v>4085</v>
      </c>
      <c r="E182" s="822" t="s">
        <v>4086</v>
      </c>
      <c r="F182" s="831">
        <v>6</v>
      </c>
      <c r="G182" s="831">
        <v>29412</v>
      </c>
      <c r="H182" s="831"/>
      <c r="I182" s="831">
        <v>4902</v>
      </c>
      <c r="J182" s="831">
        <v>2</v>
      </c>
      <c r="K182" s="831">
        <v>8625</v>
      </c>
      <c r="L182" s="831"/>
      <c r="M182" s="831">
        <v>4312.5</v>
      </c>
      <c r="N182" s="831"/>
      <c r="O182" s="831"/>
      <c r="P182" s="827"/>
      <c r="Q182" s="832"/>
    </row>
    <row r="183" spans="1:17" ht="14.45" customHeight="1" x14ac:dyDescent="0.2">
      <c r="A183" s="821" t="s">
        <v>569</v>
      </c>
      <c r="B183" s="822" t="s">
        <v>3892</v>
      </c>
      <c r="C183" s="822" t="s">
        <v>4014</v>
      </c>
      <c r="D183" s="822" t="s">
        <v>4087</v>
      </c>
      <c r="E183" s="822" t="s">
        <v>4088</v>
      </c>
      <c r="F183" s="831">
        <v>3</v>
      </c>
      <c r="G183" s="831">
        <v>13245.06</v>
      </c>
      <c r="H183" s="831"/>
      <c r="I183" s="831">
        <v>4415.0199999999995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569</v>
      </c>
      <c r="B184" s="822" t="s">
        <v>3892</v>
      </c>
      <c r="C184" s="822" t="s">
        <v>4014</v>
      </c>
      <c r="D184" s="822" t="s">
        <v>4089</v>
      </c>
      <c r="E184" s="822" t="s">
        <v>4090</v>
      </c>
      <c r="F184" s="831">
        <v>11</v>
      </c>
      <c r="G184" s="831">
        <v>54890</v>
      </c>
      <c r="H184" s="831"/>
      <c r="I184" s="831">
        <v>4990</v>
      </c>
      <c r="J184" s="831">
        <v>5</v>
      </c>
      <c r="K184" s="831">
        <v>24950</v>
      </c>
      <c r="L184" s="831"/>
      <c r="M184" s="831">
        <v>4990</v>
      </c>
      <c r="N184" s="831">
        <v>5</v>
      </c>
      <c r="O184" s="831">
        <v>24950</v>
      </c>
      <c r="P184" s="827"/>
      <c r="Q184" s="832">
        <v>4990</v>
      </c>
    </row>
    <row r="185" spans="1:17" ht="14.45" customHeight="1" x14ac:dyDescent="0.2">
      <c r="A185" s="821" t="s">
        <v>569</v>
      </c>
      <c r="B185" s="822" t="s">
        <v>3892</v>
      </c>
      <c r="C185" s="822" t="s">
        <v>4014</v>
      </c>
      <c r="D185" s="822" t="s">
        <v>4091</v>
      </c>
      <c r="E185" s="822" t="s">
        <v>4092</v>
      </c>
      <c r="F185" s="831">
        <v>19</v>
      </c>
      <c r="G185" s="831">
        <v>28236.850000000002</v>
      </c>
      <c r="H185" s="831"/>
      <c r="I185" s="831">
        <v>1486.15</v>
      </c>
      <c r="J185" s="831">
        <v>14</v>
      </c>
      <c r="K185" s="831">
        <v>17780.560000000001</v>
      </c>
      <c r="L185" s="831"/>
      <c r="M185" s="831">
        <v>1270.0400000000002</v>
      </c>
      <c r="N185" s="831">
        <v>5</v>
      </c>
      <c r="O185" s="831">
        <v>6350.2</v>
      </c>
      <c r="P185" s="827"/>
      <c r="Q185" s="832">
        <v>1270.04</v>
      </c>
    </row>
    <row r="186" spans="1:17" ht="14.45" customHeight="1" x14ac:dyDescent="0.2">
      <c r="A186" s="821" t="s">
        <v>569</v>
      </c>
      <c r="B186" s="822" t="s">
        <v>3892</v>
      </c>
      <c r="C186" s="822" t="s">
        <v>4014</v>
      </c>
      <c r="D186" s="822" t="s">
        <v>4093</v>
      </c>
      <c r="E186" s="822" t="s">
        <v>4094</v>
      </c>
      <c r="F186" s="831">
        <v>1</v>
      </c>
      <c r="G186" s="831">
        <v>2916.33</v>
      </c>
      <c r="H186" s="831"/>
      <c r="I186" s="831">
        <v>2916.33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569</v>
      </c>
      <c r="B187" s="822" t="s">
        <v>3892</v>
      </c>
      <c r="C187" s="822" t="s">
        <v>4014</v>
      </c>
      <c r="D187" s="822" t="s">
        <v>4095</v>
      </c>
      <c r="E187" s="822" t="s">
        <v>4096</v>
      </c>
      <c r="F187" s="831">
        <v>3</v>
      </c>
      <c r="G187" s="831">
        <v>8503.3499999999985</v>
      </c>
      <c r="H187" s="831"/>
      <c r="I187" s="831">
        <v>2834.4499999999994</v>
      </c>
      <c r="J187" s="831">
        <v>7</v>
      </c>
      <c r="K187" s="831">
        <v>16961.7</v>
      </c>
      <c r="L187" s="831"/>
      <c r="M187" s="831">
        <v>2423.1</v>
      </c>
      <c r="N187" s="831">
        <v>2</v>
      </c>
      <c r="O187" s="831">
        <v>4846.2</v>
      </c>
      <c r="P187" s="827"/>
      <c r="Q187" s="832">
        <v>2423.1</v>
      </c>
    </row>
    <row r="188" spans="1:17" ht="14.45" customHeight="1" x14ac:dyDescent="0.2">
      <c r="A188" s="821" t="s">
        <v>569</v>
      </c>
      <c r="B188" s="822" t="s">
        <v>3892</v>
      </c>
      <c r="C188" s="822" t="s">
        <v>4014</v>
      </c>
      <c r="D188" s="822" t="s">
        <v>4097</v>
      </c>
      <c r="E188" s="822" t="s">
        <v>4096</v>
      </c>
      <c r="F188" s="831">
        <v>3</v>
      </c>
      <c r="G188" s="831">
        <v>12905.849999999999</v>
      </c>
      <c r="H188" s="831"/>
      <c r="I188" s="831">
        <v>4301.95</v>
      </c>
      <c r="J188" s="831">
        <v>3</v>
      </c>
      <c r="K188" s="831">
        <v>11032.619999999999</v>
      </c>
      <c r="L188" s="831"/>
      <c r="M188" s="831">
        <v>3677.5399999999995</v>
      </c>
      <c r="N188" s="831">
        <v>3</v>
      </c>
      <c r="O188" s="831">
        <v>11032.619999999999</v>
      </c>
      <c r="P188" s="827"/>
      <c r="Q188" s="832">
        <v>3677.5399999999995</v>
      </c>
    </row>
    <row r="189" spans="1:17" ht="14.45" customHeight="1" x14ac:dyDescent="0.2">
      <c r="A189" s="821" t="s">
        <v>569</v>
      </c>
      <c r="B189" s="822" t="s">
        <v>3892</v>
      </c>
      <c r="C189" s="822" t="s">
        <v>4014</v>
      </c>
      <c r="D189" s="822" t="s">
        <v>4098</v>
      </c>
      <c r="E189" s="822" t="s">
        <v>4099</v>
      </c>
      <c r="F189" s="831">
        <v>26</v>
      </c>
      <c r="G189" s="831">
        <v>32442.28</v>
      </c>
      <c r="H189" s="831"/>
      <c r="I189" s="831">
        <v>1247.78</v>
      </c>
      <c r="J189" s="831">
        <v>15</v>
      </c>
      <c r="K189" s="831">
        <v>15994.949999999999</v>
      </c>
      <c r="L189" s="831"/>
      <c r="M189" s="831">
        <v>1066.33</v>
      </c>
      <c r="N189" s="831">
        <v>7</v>
      </c>
      <c r="O189" s="831">
        <v>7464.3099999999995</v>
      </c>
      <c r="P189" s="827"/>
      <c r="Q189" s="832">
        <v>1066.33</v>
      </c>
    </row>
    <row r="190" spans="1:17" ht="14.45" customHeight="1" x14ac:dyDescent="0.2">
      <c r="A190" s="821" t="s">
        <v>569</v>
      </c>
      <c r="B190" s="822" t="s">
        <v>3892</v>
      </c>
      <c r="C190" s="822" t="s">
        <v>4014</v>
      </c>
      <c r="D190" s="822" t="s">
        <v>4100</v>
      </c>
      <c r="E190" s="822" t="s">
        <v>4099</v>
      </c>
      <c r="F190" s="831">
        <v>14</v>
      </c>
      <c r="G190" s="831">
        <v>19906.46</v>
      </c>
      <c r="H190" s="831"/>
      <c r="I190" s="831">
        <v>1421.8899999999999</v>
      </c>
      <c r="J190" s="831">
        <v>24</v>
      </c>
      <c r="K190" s="831">
        <v>29171.040000000001</v>
      </c>
      <c r="L190" s="831"/>
      <c r="M190" s="831">
        <v>1215.46</v>
      </c>
      <c r="N190" s="831">
        <v>17</v>
      </c>
      <c r="O190" s="831">
        <v>20662.82</v>
      </c>
      <c r="P190" s="827"/>
      <c r="Q190" s="832">
        <v>1215.46</v>
      </c>
    </row>
    <row r="191" spans="1:17" ht="14.45" customHeight="1" x14ac:dyDescent="0.2">
      <c r="A191" s="821" t="s">
        <v>569</v>
      </c>
      <c r="B191" s="822" t="s">
        <v>3892</v>
      </c>
      <c r="C191" s="822" t="s">
        <v>4014</v>
      </c>
      <c r="D191" s="822" t="s">
        <v>4101</v>
      </c>
      <c r="E191" s="822" t="s">
        <v>4099</v>
      </c>
      <c r="F191" s="831">
        <v>27</v>
      </c>
      <c r="G191" s="831">
        <v>44714.97</v>
      </c>
      <c r="H191" s="831"/>
      <c r="I191" s="831">
        <v>1656.1100000000001</v>
      </c>
      <c r="J191" s="831">
        <v>32</v>
      </c>
      <c r="K191" s="831">
        <v>45288.320000000007</v>
      </c>
      <c r="L191" s="831"/>
      <c r="M191" s="831">
        <v>1415.2600000000002</v>
      </c>
      <c r="N191" s="831">
        <v>22</v>
      </c>
      <c r="O191" s="831">
        <v>31135.72</v>
      </c>
      <c r="P191" s="827"/>
      <c r="Q191" s="832">
        <v>1415.26</v>
      </c>
    </row>
    <row r="192" spans="1:17" ht="14.45" customHeight="1" x14ac:dyDescent="0.2">
      <c r="A192" s="821" t="s">
        <v>569</v>
      </c>
      <c r="B192" s="822" t="s">
        <v>3892</v>
      </c>
      <c r="C192" s="822" t="s">
        <v>4014</v>
      </c>
      <c r="D192" s="822" t="s">
        <v>4102</v>
      </c>
      <c r="E192" s="822" t="s">
        <v>4099</v>
      </c>
      <c r="F192" s="831">
        <v>5</v>
      </c>
      <c r="G192" s="831">
        <v>8897.2000000000007</v>
      </c>
      <c r="H192" s="831"/>
      <c r="I192" s="831">
        <v>1779.44</v>
      </c>
      <c r="J192" s="831">
        <v>11</v>
      </c>
      <c r="K192" s="831">
        <v>16725.830000000002</v>
      </c>
      <c r="L192" s="831"/>
      <c r="M192" s="831">
        <v>1520.5300000000002</v>
      </c>
      <c r="N192" s="831">
        <v>4</v>
      </c>
      <c r="O192" s="831">
        <v>6341.0300000000007</v>
      </c>
      <c r="P192" s="827"/>
      <c r="Q192" s="832">
        <v>1585.2575000000002</v>
      </c>
    </row>
    <row r="193" spans="1:17" ht="14.45" customHeight="1" x14ac:dyDescent="0.2">
      <c r="A193" s="821" t="s">
        <v>569</v>
      </c>
      <c r="B193" s="822" t="s">
        <v>3892</v>
      </c>
      <c r="C193" s="822" t="s">
        <v>4014</v>
      </c>
      <c r="D193" s="822" t="s">
        <v>4103</v>
      </c>
      <c r="E193" s="822" t="s">
        <v>4104</v>
      </c>
      <c r="F193" s="831">
        <v>33</v>
      </c>
      <c r="G193" s="831">
        <v>46854.06</v>
      </c>
      <c r="H193" s="831"/>
      <c r="I193" s="831">
        <v>1419.82</v>
      </c>
      <c r="J193" s="831">
        <v>11</v>
      </c>
      <c r="K193" s="831">
        <v>13348.49</v>
      </c>
      <c r="L193" s="831"/>
      <c r="M193" s="831">
        <v>1213.4990909090909</v>
      </c>
      <c r="N193" s="831">
        <v>24</v>
      </c>
      <c r="O193" s="831">
        <v>29123.99</v>
      </c>
      <c r="P193" s="827"/>
      <c r="Q193" s="832">
        <v>1213.4995833333335</v>
      </c>
    </row>
    <row r="194" spans="1:17" ht="14.45" customHeight="1" x14ac:dyDescent="0.2">
      <c r="A194" s="821" t="s">
        <v>569</v>
      </c>
      <c r="B194" s="822" t="s">
        <v>3892</v>
      </c>
      <c r="C194" s="822" t="s">
        <v>4014</v>
      </c>
      <c r="D194" s="822" t="s">
        <v>4105</v>
      </c>
      <c r="E194" s="822" t="s">
        <v>4104</v>
      </c>
      <c r="F194" s="831">
        <v>19</v>
      </c>
      <c r="G194" s="831">
        <v>29398.510000000002</v>
      </c>
      <c r="H194" s="831"/>
      <c r="I194" s="831">
        <v>1547.2900000000002</v>
      </c>
      <c r="J194" s="831">
        <v>24</v>
      </c>
      <c r="K194" s="831">
        <v>31744.080000000002</v>
      </c>
      <c r="L194" s="831"/>
      <c r="M194" s="831">
        <v>1322.67</v>
      </c>
      <c r="N194" s="831">
        <v>38</v>
      </c>
      <c r="O194" s="831">
        <v>50261.460000000006</v>
      </c>
      <c r="P194" s="827"/>
      <c r="Q194" s="832">
        <v>1322.67</v>
      </c>
    </row>
    <row r="195" spans="1:17" ht="14.45" customHeight="1" x14ac:dyDescent="0.2">
      <c r="A195" s="821" t="s">
        <v>569</v>
      </c>
      <c r="B195" s="822" t="s">
        <v>3892</v>
      </c>
      <c r="C195" s="822" t="s">
        <v>4014</v>
      </c>
      <c r="D195" s="822" t="s">
        <v>4106</v>
      </c>
      <c r="E195" s="822" t="s">
        <v>4104</v>
      </c>
      <c r="F195" s="831"/>
      <c r="G195" s="831"/>
      <c r="H195" s="831"/>
      <c r="I195" s="831"/>
      <c r="J195" s="831">
        <v>2</v>
      </c>
      <c r="K195" s="831">
        <v>2811.04</v>
      </c>
      <c r="L195" s="831"/>
      <c r="M195" s="831">
        <v>1405.52</v>
      </c>
      <c r="N195" s="831">
        <v>3</v>
      </c>
      <c r="O195" s="831">
        <v>4216.5599999999995</v>
      </c>
      <c r="P195" s="827"/>
      <c r="Q195" s="832">
        <v>1405.5199999999998</v>
      </c>
    </row>
    <row r="196" spans="1:17" ht="14.45" customHeight="1" x14ac:dyDescent="0.2">
      <c r="A196" s="821" t="s">
        <v>569</v>
      </c>
      <c r="B196" s="822" t="s">
        <v>3892</v>
      </c>
      <c r="C196" s="822" t="s">
        <v>4014</v>
      </c>
      <c r="D196" s="822" t="s">
        <v>4107</v>
      </c>
      <c r="E196" s="822" t="s">
        <v>4108</v>
      </c>
      <c r="F196" s="831">
        <v>90</v>
      </c>
      <c r="G196" s="831">
        <v>71036.100000000006</v>
      </c>
      <c r="H196" s="831"/>
      <c r="I196" s="831">
        <v>789.29000000000008</v>
      </c>
      <c r="J196" s="831">
        <v>128</v>
      </c>
      <c r="K196" s="831">
        <v>101029.11999999997</v>
      </c>
      <c r="L196" s="831"/>
      <c r="M196" s="831">
        <v>789.28999999999974</v>
      </c>
      <c r="N196" s="831">
        <v>64</v>
      </c>
      <c r="O196" s="831">
        <v>50514.560000000027</v>
      </c>
      <c r="P196" s="827"/>
      <c r="Q196" s="832">
        <v>789.29000000000042</v>
      </c>
    </row>
    <row r="197" spans="1:17" ht="14.45" customHeight="1" x14ac:dyDescent="0.2">
      <c r="A197" s="821" t="s">
        <v>569</v>
      </c>
      <c r="B197" s="822" t="s">
        <v>3892</v>
      </c>
      <c r="C197" s="822" t="s">
        <v>4014</v>
      </c>
      <c r="D197" s="822" t="s">
        <v>4109</v>
      </c>
      <c r="E197" s="822" t="s">
        <v>4110</v>
      </c>
      <c r="F197" s="831">
        <v>1</v>
      </c>
      <c r="G197" s="831">
        <v>8222.51</v>
      </c>
      <c r="H197" s="831"/>
      <c r="I197" s="831">
        <v>8222.51</v>
      </c>
      <c r="J197" s="831">
        <v>4</v>
      </c>
      <c r="K197" s="831">
        <v>28118.16</v>
      </c>
      <c r="L197" s="831"/>
      <c r="M197" s="831">
        <v>7029.54</v>
      </c>
      <c r="N197" s="831">
        <v>1</v>
      </c>
      <c r="O197" s="831">
        <v>7029.54</v>
      </c>
      <c r="P197" s="827"/>
      <c r="Q197" s="832">
        <v>7029.54</v>
      </c>
    </row>
    <row r="198" spans="1:17" ht="14.45" customHeight="1" x14ac:dyDescent="0.2">
      <c r="A198" s="821" t="s">
        <v>569</v>
      </c>
      <c r="B198" s="822" t="s">
        <v>3892</v>
      </c>
      <c r="C198" s="822" t="s">
        <v>4014</v>
      </c>
      <c r="D198" s="822" t="s">
        <v>4111</v>
      </c>
      <c r="E198" s="822" t="s">
        <v>4112</v>
      </c>
      <c r="F198" s="831">
        <v>1</v>
      </c>
      <c r="G198" s="831">
        <v>322.20999999999998</v>
      </c>
      <c r="H198" s="831"/>
      <c r="I198" s="831">
        <v>322.20999999999998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569</v>
      </c>
      <c r="B199" s="822" t="s">
        <v>3892</v>
      </c>
      <c r="C199" s="822" t="s">
        <v>4014</v>
      </c>
      <c r="D199" s="822" t="s">
        <v>4113</v>
      </c>
      <c r="E199" s="822" t="s">
        <v>4104</v>
      </c>
      <c r="F199" s="831">
        <v>34</v>
      </c>
      <c r="G199" s="831">
        <v>43340.820000000007</v>
      </c>
      <c r="H199" s="831"/>
      <c r="I199" s="831">
        <v>1274.7300000000002</v>
      </c>
      <c r="J199" s="831">
        <v>35</v>
      </c>
      <c r="K199" s="831">
        <v>38140.199999999997</v>
      </c>
      <c r="L199" s="831"/>
      <c r="M199" s="831">
        <v>1089.72</v>
      </c>
      <c r="N199" s="831">
        <v>21</v>
      </c>
      <c r="O199" s="831">
        <v>22884.120000000003</v>
      </c>
      <c r="P199" s="827"/>
      <c r="Q199" s="832">
        <v>1089.72</v>
      </c>
    </row>
    <row r="200" spans="1:17" ht="14.45" customHeight="1" x14ac:dyDescent="0.2">
      <c r="A200" s="821" t="s">
        <v>569</v>
      </c>
      <c r="B200" s="822" t="s">
        <v>3892</v>
      </c>
      <c r="C200" s="822" t="s">
        <v>4014</v>
      </c>
      <c r="D200" s="822" t="s">
        <v>4114</v>
      </c>
      <c r="E200" s="822" t="s">
        <v>4115</v>
      </c>
      <c r="F200" s="831">
        <v>4</v>
      </c>
      <c r="G200" s="831">
        <v>50562.12</v>
      </c>
      <c r="H200" s="831"/>
      <c r="I200" s="831">
        <v>12640.53</v>
      </c>
      <c r="J200" s="831">
        <v>4</v>
      </c>
      <c r="K200" s="831">
        <v>43230</v>
      </c>
      <c r="L200" s="831"/>
      <c r="M200" s="831">
        <v>10807.5</v>
      </c>
      <c r="N200" s="831">
        <v>7</v>
      </c>
      <c r="O200" s="831">
        <v>75652.5</v>
      </c>
      <c r="P200" s="827"/>
      <c r="Q200" s="832">
        <v>10807.5</v>
      </c>
    </row>
    <row r="201" spans="1:17" ht="14.45" customHeight="1" x14ac:dyDescent="0.2">
      <c r="A201" s="821" t="s">
        <v>569</v>
      </c>
      <c r="B201" s="822" t="s">
        <v>3892</v>
      </c>
      <c r="C201" s="822" t="s">
        <v>4014</v>
      </c>
      <c r="D201" s="822" t="s">
        <v>4116</v>
      </c>
      <c r="E201" s="822" t="s">
        <v>4117</v>
      </c>
      <c r="F201" s="831">
        <v>2</v>
      </c>
      <c r="G201" s="831">
        <v>24903.82</v>
      </c>
      <c r="H201" s="831"/>
      <c r="I201" s="831">
        <v>12451.91</v>
      </c>
      <c r="J201" s="831"/>
      <c r="K201" s="831"/>
      <c r="L201" s="831"/>
      <c r="M201" s="831"/>
      <c r="N201" s="831">
        <v>1</v>
      </c>
      <c r="O201" s="831">
        <v>10645.7</v>
      </c>
      <c r="P201" s="827"/>
      <c r="Q201" s="832">
        <v>10645.7</v>
      </c>
    </row>
    <row r="202" spans="1:17" ht="14.45" customHeight="1" x14ac:dyDescent="0.2">
      <c r="A202" s="821" t="s">
        <v>569</v>
      </c>
      <c r="B202" s="822" t="s">
        <v>3892</v>
      </c>
      <c r="C202" s="822" t="s">
        <v>4014</v>
      </c>
      <c r="D202" s="822" t="s">
        <v>4118</v>
      </c>
      <c r="E202" s="822" t="s">
        <v>4117</v>
      </c>
      <c r="F202" s="831"/>
      <c r="G202" s="831"/>
      <c r="H202" s="831"/>
      <c r="I202" s="831"/>
      <c r="J202" s="831">
        <v>2</v>
      </c>
      <c r="K202" s="831">
        <v>22710.6</v>
      </c>
      <c r="L202" s="831"/>
      <c r="M202" s="831">
        <v>11355.3</v>
      </c>
      <c r="N202" s="831">
        <v>1</v>
      </c>
      <c r="O202" s="831">
        <v>13282.04</v>
      </c>
      <c r="P202" s="827"/>
      <c r="Q202" s="832">
        <v>13282.04</v>
      </c>
    </row>
    <row r="203" spans="1:17" ht="14.45" customHeight="1" x14ac:dyDescent="0.2">
      <c r="A203" s="821" t="s">
        <v>569</v>
      </c>
      <c r="B203" s="822" t="s">
        <v>3892</v>
      </c>
      <c r="C203" s="822" t="s">
        <v>4014</v>
      </c>
      <c r="D203" s="822" t="s">
        <v>4119</v>
      </c>
      <c r="E203" s="822" t="s">
        <v>4120</v>
      </c>
      <c r="F203" s="831"/>
      <c r="G203" s="831"/>
      <c r="H203" s="831"/>
      <c r="I203" s="831"/>
      <c r="J203" s="831">
        <v>4</v>
      </c>
      <c r="K203" s="831">
        <v>3633.68</v>
      </c>
      <c r="L203" s="831"/>
      <c r="M203" s="831">
        <v>908.42</v>
      </c>
      <c r="N203" s="831">
        <v>4</v>
      </c>
      <c r="O203" s="831">
        <v>3633.6800000000003</v>
      </c>
      <c r="P203" s="827"/>
      <c r="Q203" s="832">
        <v>908.42000000000007</v>
      </c>
    </row>
    <row r="204" spans="1:17" ht="14.45" customHeight="1" x14ac:dyDescent="0.2">
      <c r="A204" s="821" t="s">
        <v>569</v>
      </c>
      <c r="B204" s="822" t="s">
        <v>3892</v>
      </c>
      <c r="C204" s="822" t="s">
        <v>4014</v>
      </c>
      <c r="D204" s="822" t="s">
        <v>4121</v>
      </c>
      <c r="E204" s="822" t="s">
        <v>4122</v>
      </c>
      <c r="F204" s="831"/>
      <c r="G204" s="831"/>
      <c r="H204" s="831"/>
      <c r="I204" s="831"/>
      <c r="J204" s="831">
        <v>1</v>
      </c>
      <c r="K204" s="831">
        <v>9087.1299999999992</v>
      </c>
      <c r="L204" s="831"/>
      <c r="M204" s="831">
        <v>9087.1299999999992</v>
      </c>
      <c r="N204" s="831">
        <v>1</v>
      </c>
      <c r="O204" s="831">
        <v>10628.95</v>
      </c>
      <c r="P204" s="827"/>
      <c r="Q204" s="832">
        <v>10628.95</v>
      </c>
    </row>
    <row r="205" spans="1:17" ht="14.45" customHeight="1" x14ac:dyDescent="0.2">
      <c r="A205" s="821" t="s">
        <v>569</v>
      </c>
      <c r="B205" s="822" t="s">
        <v>3892</v>
      </c>
      <c r="C205" s="822" t="s">
        <v>4014</v>
      </c>
      <c r="D205" s="822" t="s">
        <v>4123</v>
      </c>
      <c r="E205" s="822" t="s">
        <v>4124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26406.9</v>
      </c>
      <c r="P205" s="827"/>
      <c r="Q205" s="832">
        <v>26406.9</v>
      </c>
    </row>
    <row r="206" spans="1:17" ht="14.45" customHeight="1" x14ac:dyDescent="0.2">
      <c r="A206" s="821" t="s">
        <v>569</v>
      </c>
      <c r="B206" s="822" t="s">
        <v>3892</v>
      </c>
      <c r="C206" s="822" t="s">
        <v>4014</v>
      </c>
      <c r="D206" s="822" t="s">
        <v>4125</v>
      </c>
      <c r="E206" s="822" t="s">
        <v>4126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8864.9500000000007</v>
      </c>
      <c r="P206" s="827"/>
      <c r="Q206" s="832">
        <v>8864.9500000000007</v>
      </c>
    </row>
    <row r="207" spans="1:17" ht="14.45" customHeight="1" x14ac:dyDescent="0.2">
      <c r="A207" s="821" t="s">
        <v>569</v>
      </c>
      <c r="B207" s="822" t="s">
        <v>3892</v>
      </c>
      <c r="C207" s="822" t="s">
        <v>4014</v>
      </c>
      <c r="D207" s="822" t="s">
        <v>4127</v>
      </c>
      <c r="E207" s="822" t="s">
        <v>4128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2083.19</v>
      </c>
      <c r="P207" s="827"/>
      <c r="Q207" s="832">
        <v>2083.19</v>
      </c>
    </row>
    <row r="208" spans="1:17" ht="14.45" customHeight="1" x14ac:dyDescent="0.2">
      <c r="A208" s="821" t="s">
        <v>569</v>
      </c>
      <c r="B208" s="822" t="s">
        <v>3892</v>
      </c>
      <c r="C208" s="822" t="s">
        <v>4014</v>
      </c>
      <c r="D208" s="822" t="s">
        <v>4129</v>
      </c>
      <c r="E208" s="822" t="s">
        <v>4130</v>
      </c>
      <c r="F208" s="831">
        <v>11</v>
      </c>
      <c r="G208" s="831">
        <v>12047.529999999999</v>
      </c>
      <c r="H208" s="831"/>
      <c r="I208" s="831">
        <v>1095.2299999999998</v>
      </c>
      <c r="J208" s="831">
        <v>7</v>
      </c>
      <c r="K208" s="831">
        <v>6550.02</v>
      </c>
      <c r="L208" s="831"/>
      <c r="M208" s="831">
        <v>935.7171428571429</v>
      </c>
      <c r="N208" s="831">
        <v>6</v>
      </c>
      <c r="O208" s="831">
        <v>5614.26</v>
      </c>
      <c r="P208" s="827"/>
      <c r="Q208" s="832">
        <v>935.71</v>
      </c>
    </row>
    <row r="209" spans="1:17" ht="14.45" customHeight="1" x14ac:dyDescent="0.2">
      <c r="A209" s="821" t="s">
        <v>569</v>
      </c>
      <c r="B209" s="822" t="s">
        <v>3892</v>
      </c>
      <c r="C209" s="822" t="s">
        <v>4014</v>
      </c>
      <c r="D209" s="822" t="s">
        <v>4131</v>
      </c>
      <c r="E209" s="822" t="s">
        <v>4132</v>
      </c>
      <c r="F209" s="831">
        <v>2</v>
      </c>
      <c r="G209" s="831">
        <v>23348</v>
      </c>
      <c r="H209" s="831"/>
      <c r="I209" s="831">
        <v>11674</v>
      </c>
      <c r="J209" s="831">
        <v>6</v>
      </c>
      <c r="K209" s="831">
        <v>54119.23000000001</v>
      </c>
      <c r="L209" s="831"/>
      <c r="M209" s="831">
        <v>9019.8716666666678</v>
      </c>
      <c r="N209" s="831">
        <v>6</v>
      </c>
      <c r="O209" s="831">
        <v>59427.48</v>
      </c>
      <c r="P209" s="827"/>
      <c r="Q209" s="832">
        <v>9904.58</v>
      </c>
    </row>
    <row r="210" spans="1:17" ht="14.45" customHeight="1" x14ac:dyDescent="0.2">
      <c r="A210" s="821" t="s">
        <v>569</v>
      </c>
      <c r="B210" s="822" t="s">
        <v>3892</v>
      </c>
      <c r="C210" s="822" t="s">
        <v>4014</v>
      </c>
      <c r="D210" s="822" t="s">
        <v>4133</v>
      </c>
      <c r="E210" s="822" t="s">
        <v>4134</v>
      </c>
      <c r="F210" s="831">
        <v>40</v>
      </c>
      <c r="G210" s="831">
        <v>36106.800000000003</v>
      </c>
      <c r="H210" s="831"/>
      <c r="I210" s="831">
        <v>902.67000000000007</v>
      </c>
      <c r="J210" s="831">
        <v>11</v>
      </c>
      <c r="K210" s="831">
        <v>8480.7800000000007</v>
      </c>
      <c r="L210" s="831"/>
      <c r="M210" s="831">
        <v>770.98</v>
      </c>
      <c r="N210" s="831">
        <v>16</v>
      </c>
      <c r="O210" s="831">
        <v>12335.68</v>
      </c>
      <c r="P210" s="827"/>
      <c r="Q210" s="832">
        <v>770.98</v>
      </c>
    </row>
    <row r="211" spans="1:17" ht="14.45" customHeight="1" x14ac:dyDescent="0.2">
      <c r="A211" s="821" t="s">
        <v>569</v>
      </c>
      <c r="B211" s="822" t="s">
        <v>3892</v>
      </c>
      <c r="C211" s="822" t="s">
        <v>4014</v>
      </c>
      <c r="D211" s="822" t="s">
        <v>4135</v>
      </c>
      <c r="E211" s="822" t="s">
        <v>4134</v>
      </c>
      <c r="F211" s="831">
        <v>5</v>
      </c>
      <c r="G211" s="831">
        <v>5147.1000000000004</v>
      </c>
      <c r="H211" s="831"/>
      <c r="I211" s="831">
        <v>1029.42</v>
      </c>
      <c r="J211" s="831">
        <v>40</v>
      </c>
      <c r="K211" s="831">
        <v>35206</v>
      </c>
      <c r="L211" s="831"/>
      <c r="M211" s="831">
        <v>880.15</v>
      </c>
      <c r="N211" s="831">
        <v>2</v>
      </c>
      <c r="O211" s="831">
        <v>1760.3</v>
      </c>
      <c r="P211" s="827"/>
      <c r="Q211" s="832">
        <v>880.15</v>
      </c>
    </row>
    <row r="212" spans="1:17" ht="14.45" customHeight="1" x14ac:dyDescent="0.2">
      <c r="A212" s="821" t="s">
        <v>569</v>
      </c>
      <c r="B212" s="822" t="s">
        <v>3892</v>
      </c>
      <c r="C212" s="822" t="s">
        <v>4014</v>
      </c>
      <c r="D212" s="822" t="s">
        <v>4136</v>
      </c>
      <c r="E212" s="822" t="s">
        <v>4137</v>
      </c>
      <c r="F212" s="831"/>
      <c r="G212" s="831"/>
      <c r="H212" s="831"/>
      <c r="I212" s="831"/>
      <c r="J212" s="831">
        <v>1</v>
      </c>
      <c r="K212" s="831">
        <v>1037.19</v>
      </c>
      <c r="L212" s="831"/>
      <c r="M212" s="831">
        <v>1037.19</v>
      </c>
      <c r="N212" s="831"/>
      <c r="O212" s="831"/>
      <c r="P212" s="827"/>
      <c r="Q212" s="832"/>
    </row>
    <row r="213" spans="1:17" ht="14.45" customHeight="1" x14ac:dyDescent="0.2">
      <c r="A213" s="821" t="s">
        <v>569</v>
      </c>
      <c r="B213" s="822" t="s">
        <v>3892</v>
      </c>
      <c r="C213" s="822" t="s">
        <v>4014</v>
      </c>
      <c r="D213" s="822" t="s">
        <v>4138</v>
      </c>
      <c r="E213" s="822" t="s">
        <v>4139</v>
      </c>
      <c r="F213" s="831">
        <v>8</v>
      </c>
      <c r="G213" s="831">
        <v>76035.92</v>
      </c>
      <c r="H213" s="831"/>
      <c r="I213" s="831">
        <v>9504.49</v>
      </c>
      <c r="J213" s="831">
        <v>2</v>
      </c>
      <c r="K213" s="831">
        <v>17630.559999999998</v>
      </c>
      <c r="L213" s="831"/>
      <c r="M213" s="831">
        <v>8815.2799999999988</v>
      </c>
      <c r="N213" s="831"/>
      <c r="O213" s="831"/>
      <c r="P213" s="827"/>
      <c r="Q213" s="832"/>
    </row>
    <row r="214" spans="1:17" ht="14.45" customHeight="1" x14ac:dyDescent="0.2">
      <c r="A214" s="821" t="s">
        <v>569</v>
      </c>
      <c r="B214" s="822" t="s">
        <v>3892</v>
      </c>
      <c r="C214" s="822" t="s">
        <v>4014</v>
      </c>
      <c r="D214" s="822" t="s">
        <v>4140</v>
      </c>
      <c r="E214" s="822" t="s">
        <v>4141</v>
      </c>
      <c r="F214" s="831"/>
      <c r="G214" s="831"/>
      <c r="H214" s="831"/>
      <c r="I214" s="831"/>
      <c r="J214" s="831">
        <v>1</v>
      </c>
      <c r="K214" s="831">
        <v>28950</v>
      </c>
      <c r="L214" s="831"/>
      <c r="M214" s="831">
        <v>28950</v>
      </c>
      <c r="N214" s="831"/>
      <c r="O214" s="831"/>
      <c r="P214" s="827"/>
      <c r="Q214" s="832"/>
    </row>
    <row r="215" spans="1:17" ht="14.45" customHeight="1" x14ac:dyDescent="0.2">
      <c r="A215" s="821" t="s">
        <v>569</v>
      </c>
      <c r="B215" s="822" t="s">
        <v>3892</v>
      </c>
      <c r="C215" s="822" t="s">
        <v>4014</v>
      </c>
      <c r="D215" s="822" t="s">
        <v>4142</v>
      </c>
      <c r="E215" s="822" t="s">
        <v>4143</v>
      </c>
      <c r="F215" s="831"/>
      <c r="G215" s="831"/>
      <c r="H215" s="831"/>
      <c r="I215" s="831"/>
      <c r="J215" s="831">
        <v>1</v>
      </c>
      <c r="K215" s="831">
        <v>9750.11</v>
      </c>
      <c r="L215" s="831"/>
      <c r="M215" s="831">
        <v>9750.11</v>
      </c>
      <c r="N215" s="831"/>
      <c r="O215" s="831"/>
      <c r="P215" s="827"/>
      <c r="Q215" s="832"/>
    </row>
    <row r="216" spans="1:17" ht="14.45" customHeight="1" x14ac:dyDescent="0.2">
      <c r="A216" s="821" t="s">
        <v>569</v>
      </c>
      <c r="B216" s="822" t="s">
        <v>3892</v>
      </c>
      <c r="C216" s="822" t="s">
        <v>4014</v>
      </c>
      <c r="D216" s="822" t="s">
        <v>4144</v>
      </c>
      <c r="E216" s="822" t="s">
        <v>4145</v>
      </c>
      <c r="F216" s="831">
        <v>2</v>
      </c>
      <c r="G216" s="831">
        <v>18370.580000000002</v>
      </c>
      <c r="H216" s="831"/>
      <c r="I216" s="831">
        <v>9185.2900000000009</v>
      </c>
      <c r="J216" s="831">
        <v>1</v>
      </c>
      <c r="K216" s="831">
        <v>9185.2900000000009</v>
      </c>
      <c r="L216" s="831"/>
      <c r="M216" s="831">
        <v>9185.2900000000009</v>
      </c>
      <c r="N216" s="831">
        <v>2</v>
      </c>
      <c r="O216" s="831">
        <v>17514.5</v>
      </c>
      <c r="P216" s="827"/>
      <c r="Q216" s="832">
        <v>8757.25</v>
      </c>
    </row>
    <row r="217" spans="1:17" ht="14.45" customHeight="1" x14ac:dyDescent="0.2">
      <c r="A217" s="821" t="s">
        <v>569</v>
      </c>
      <c r="B217" s="822" t="s">
        <v>3892</v>
      </c>
      <c r="C217" s="822" t="s">
        <v>4014</v>
      </c>
      <c r="D217" s="822" t="s">
        <v>4146</v>
      </c>
      <c r="E217" s="822" t="s">
        <v>4147</v>
      </c>
      <c r="F217" s="831">
        <v>1</v>
      </c>
      <c r="G217" s="831">
        <v>612.49</v>
      </c>
      <c r="H217" s="831"/>
      <c r="I217" s="831">
        <v>612.49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569</v>
      </c>
      <c r="B218" s="822" t="s">
        <v>3892</v>
      </c>
      <c r="C218" s="822" t="s">
        <v>4014</v>
      </c>
      <c r="D218" s="822" t="s">
        <v>4148</v>
      </c>
      <c r="E218" s="822" t="s">
        <v>4149</v>
      </c>
      <c r="F218" s="831">
        <v>2</v>
      </c>
      <c r="G218" s="831">
        <v>1786.7</v>
      </c>
      <c r="H218" s="831"/>
      <c r="I218" s="831">
        <v>893.35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569</v>
      </c>
      <c r="B219" s="822" t="s">
        <v>3892</v>
      </c>
      <c r="C219" s="822" t="s">
        <v>4014</v>
      </c>
      <c r="D219" s="822" t="s">
        <v>4150</v>
      </c>
      <c r="E219" s="822" t="s">
        <v>4149</v>
      </c>
      <c r="F219" s="831">
        <v>4</v>
      </c>
      <c r="G219" s="831">
        <v>3992.08</v>
      </c>
      <c r="H219" s="831"/>
      <c r="I219" s="831">
        <v>998.02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569</v>
      </c>
      <c r="B220" s="822" t="s">
        <v>3892</v>
      </c>
      <c r="C220" s="822" t="s">
        <v>4014</v>
      </c>
      <c r="D220" s="822" t="s">
        <v>4151</v>
      </c>
      <c r="E220" s="822" t="s">
        <v>4152</v>
      </c>
      <c r="F220" s="831">
        <v>5</v>
      </c>
      <c r="G220" s="831">
        <v>3103.8999999999996</v>
      </c>
      <c r="H220" s="831"/>
      <c r="I220" s="831">
        <v>620.78</v>
      </c>
      <c r="J220" s="831"/>
      <c r="K220" s="831"/>
      <c r="L220" s="831"/>
      <c r="M220" s="831"/>
      <c r="N220" s="831">
        <v>8</v>
      </c>
      <c r="O220" s="831">
        <v>4646</v>
      </c>
      <c r="P220" s="827"/>
      <c r="Q220" s="832">
        <v>580.75</v>
      </c>
    </row>
    <row r="221" spans="1:17" ht="14.45" customHeight="1" x14ac:dyDescent="0.2">
      <c r="A221" s="821" t="s">
        <v>569</v>
      </c>
      <c r="B221" s="822" t="s">
        <v>3892</v>
      </c>
      <c r="C221" s="822" t="s">
        <v>4014</v>
      </c>
      <c r="D221" s="822" t="s">
        <v>4153</v>
      </c>
      <c r="E221" s="822" t="s">
        <v>4152</v>
      </c>
      <c r="F221" s="831">
        <v>24</v>
      </c>
      <c r="G221" s="831">
        <v>15296.640000000001</v>
      </c>
      <c r="H221" s="831"/>
      <c r="I221" s="831">
        <v>637.36</v>
      </c>
      <c r="J221" s="831">
        <v>2</v>
      </c>
      <c r="K221" s="831">
        <v>1161.5</v>
      </c>
      <c r="L221" s="831"/>
      <c r="M221" s="831">
        <v>580.75</v>
      </c>
      <c r="N221" s="831">
        <v>6</v>
      </c>
      <c r="O221" s="831">
        <v>3484.5</v>
      </c>
      <c r="P221" s="827"/>
      <c r="Q221" s="832">
        <v>580.75</v>
      </c>
    </row>
    <row r="222" spans="1:17" ht="14.45" customHeight="1" x14ac:dyDescent="0.2">
      <c r="A222" s="821" t="s">
        <v>569</v>
      </c>
      <c r="B222" s="822" t="s">
        <v>3892</v>
      </c>
      <c r="C222" s="822" t="s">
        <v>4014</v>
      </c>
      <c r="D222" s="822" t="s">
        <v>4154</v>
      </c>
      <c r="E222" s="822" t="s">
        <v>4155</v>
      </c>
      <c r="F222" s="831">
        <v>1</v>
      </c>
      <c r="G222" s="831">
        <v>1796</v>
      </c>
      <c r="H222" s="831"/>
      <c r="I222" s="831">
        <v>1796</v>
      </c>
      <c r="J222" s="831">
        <v>1</v>
      </c>
      <c r="K222" s="831">
        <v>960.74</v>
      </c>
      <c r="L222" s="831"/>
      <c r="M222" s="831">
        <v>960.74</v>
      </c>
      <c r="N222" s="831"/>
      <c r="O222" s="831"/>
      <c r="P222" s="827"/>
      <c r="Q222" s="832"/>
    </row>
    <row r="223" spans="1:17" ht="14.45" customHeight="1" x14ac:dyDescent="0.2">
      <c r="A223" s="821" t="s">
        <v>569</v>
      </c>
      <c r="B223" s="822" t="s">
        <v>3892</v>
      </c>
      <c r="C223" s="822" t="s">
        <v>4014</v>
      </c>
      <c r="D223" s="822" t="s">
        <v>4156</v>
      </c>
      <c r="E223" s="822" t="s">
        <v>4157</v>
      </c>
      <c r="F223" s="831">
        <v>1</v>
      </c>
      <c r="G223" s="831">
        <v>485.02</v>
      </c>
      <c r="H223" s="831"/>
      <c r="I223" s="831">
        <v>485.02</v>
      </c>
      <c r="J223" s="831">
        <v>6</v>
      </c>
      <c r="K223" s="831">
        <v>2427</v>
      </c>
      <c r="L223" s="831"/>
      <c r="M223" s="831">
        <v>404.5</v>
      </c>
      <c r="N223" s="831">
        <v>1</v>
      </c>
      <c r="O223" s="831">
        <v>485.02</v>
      </c>
      <c r="P223" s="827"/>
      <c r="Q223" s="832">
        <v>485.02</v>
      </c>
    </row>
    <row r="224" spans="1:17" ht="14.45" customHeight="1" x14ac:dyDescent="0.2">
      <c r="A224" s="821" t="s">
        <v>569</v>
      </c>
      <c r="B224" s="822" t="s">
        <v>3892</v>
      </c>
      <c r="C224" s="822" t="s">
        <v>4014</v>
      </c>
      <c r="D224" s="822" t="s">
        <v>4158</v>
      </c>
      <c r="E224" s="822" t="s">
        <v>4157</v>
      </c>
      <c r="F224" s="831">
        <v>20</v>
      </c>
      <c r="G224" s="831">
        <v>7233.8</v>
      </c>
      <c r="H224" s="831"/>
      <c r="I224" s="831">
        <v>361.69</v>
      </c>
      <c r="J224" s="831">
        <v>49</v>
      </c>
      <c r="K224" s="831">
        <v>14423.62</v>
      </c>
      <c r="L224" s="831"/>
      <c r="M224" s="831">
        <v>294.35959183673469</v>
      </c>
      <c r="N224" s="831">
        <v>35</v>
      </c>
      <c r="O224" s="831">
        <v>10302.579999999998</v>
      </c>
      <c r="P224" s="827"/>
      <c r="Q224" s="832">
        <v>294.35942857142851</v>
      </c>
    </row>
    <row r="225" spans="1:17" ht="14.45" customHeight="1" x14ac:dyDescent="0.2">
      <c r="A225" s="821" t="s">
        <v>569</v>
      </c>
      <c r="B225" s="822" t="s">
        <v>3892</v>
      </c>
      <c r="C225" s="822" t="s">
        <v>4014</v>
      </c>
      <c r="D225" s="822" t="s">
        <v>4159</v>
      </c>
      <c r="E225" s="822" t="s">
        <v>4160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10819.2</v>
      </c>
      <c r="P225" s="827"/>
      <c r="Q225" s="832">
        <v>5409.6</v>
      </c>
    </row>
    <row r="226" spans="1:17" ht="14.45" customHeight="1" x14ac:dyDescent="0.2">
      <c r="A226" s="821" t="s">
        <v>569</v>
      </c>
      <c r="B226" s="822" t="s">
        <v>3892</v>
      </c>
      <c r="C226" s="822" t="s">
        <v>4014</v>
      </c>
      <c r="D226" s="822" t="s">
        <v>4161</v>
      </c>
      <c r="E226" s="822" t="s">
        <v>4162</v>
      </c>
      <c r="F226" s="831">
        <v>4</v>
      </c>
      <c r="G226" s="831">
        <v>27336</v>
      </c>
      <c r="H226" s="831"/>
      <c r="I226" s="831">
        <v>6834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569</v>
      </c>
      <c r="B227" s="822" t="s">
        <v>3892</v>
      </c>
      <c r="C227" s="822" t="s">
        <v>4014</v>
      </c>
      <c r="D227" s="822" t="s">
        <v>4163</v>
      </c>
      <c r="E227" s="822" t="s">
        <v>4164</v>
      </c>
      <c r="F227" s="831">
        <v>10</v>
      </c>
      <c r="G227" s="831">
        <v>24538</v>
      </c>
      <c r="H227" s="831"/>
      <c r="I227" s="831">
        <v>2453.8000000000002</v>
      </c>
      <c r="J227" s="831">
        <v>3</v>
      </c>
      <c r="K227" s="831">
        <v>6292.68</v>
      </c>
      <c r="L227" s="831"/>
      <c r="M227" s="831">
        <v>2097.56</v>
      </c>
      <c r="N227" s="831">
        <v>2</v>
      </c>
      <c r="O227" s="831">
        <v>4195.12</v>
      </c>
      <c r="P227" s="827"/>
      <c r="Q227" s="832">
        <v>2097.56</v>
      </c>
    </row>
    <row r="228" spans="1:17" ht="14.45" customHeight="1" x14ac:dyDescent="0.2">
      <c r="A228" s="821" t="s">
        <v>569</v>
      </c>
      <c r="B228" s="822" t="s">
        <v>3892</v>
      </c>
      <c r="C228" s="822" t="s">
        <v>4014</v>
      </c>
      <c r="D228" s="822" t="s">
        <v>4165</v>
      </c>
      <c r="E228" s="822" t="s">
        <v>4164</v>
      </c>
      <c r="F228" s="831">
        <v>0.5</v>
      </c>
      <c r="G228" s="831">
        <v>351.81</v>
      </c>
      <c r="H228" s="831"/>
      <c r="I228" s="831">
        <v>703.62</v>
      </c>
      <c r="J228" s="831">
        <v>0.1</v>
      </c>
      <c r="K228" s="831">
        <v>70.36</v>
      </c>
      <c r="L228" s="831"/>
      <c r="M228" s="831">
        <v>703.59999999999991</v>
      </c>
      <c r="N228" s="831">
        <v>0.1</v>
      </c>
      <c r="O228" s="831">
        <v>70.36</v>
      </c>
      <c r="P228" s="827"/>
      <c r="Q228" s="832">
        <v>703.59999999999991</v>
      </c>
    </row>
    <row r="229" spans="1:17" ht="14.45" customHeight="1" x14ac:dyDescent="0.2">
      <c r="A229" s="821" t="s">
        <v>569</v>
      </c>
      <c r="B229" s="822" t="s">
        <v>3892</v>
      </c>
      <c r="C229" s="822" t="s">
        <v>4014</v>
      </c>
      <c r="D229" s="822" t="s">
        <v>4166</v>
      </c>
      <c r="E229" s="822" t="s">
        <v>4164</v>
      </c>
      <c r="F229" s="831">
        <v>2</v>
      </c>
      <c r="G229" s="831">
        <v>3078</v>
      </c>
      <c r="H229" s="831"/>
      <c r="I229" s="831">
        <v>1539</v>
      </c>
      <c r="J229" s="831">
        <v>0.8</v>
      </c>
      <c r="K229" s="831">
        <v>1231.2</v>
      </c>
      <c r="L229" s="831"/>
      <c r="M229" s="831">
        <v>1539</v>
      </c>
      <c r="N229" s="831">
        <v>0.4</v>
      </c>
      <c r="O229" s="831">
        <v>615.6</v>
      </c>
      <c r="P229" s="827"/>
      <c r="Q229" s="832">
        <v>1539</v>
      </c>
    </row>
    <row r="230" spans="1:17" ht="14.45" customHeight="1" x14ac:dyDescent="0.2">
      <c r="A230" s="821" t="s">
        <v>569</v>
      </c>
      <c r="B230" s="822" t="s">
        <v>3892</v>
      </c>
      <c r="C230" s="822" t="s">
        <v>4014</v>
      </c>
      <c r="D230" s="822" t="s">
        <v>4167</v>
      </c>
      <c r="E230" s="822" t="s">
        <v>4164</v>
      </c>
      <c r="F230" s="831">
        <v>1.8</v>
      </c>
      <c r="G230" s="831">
        <v>3191.58</v>
      </c>
      <c r="H230" s="831"/>
      <c r="I230" s="831">
        <v>1773.1</v>
      </c>
      <c r="J230" s="831">
        <v>0.1</v>
      </c>
      <c r="K230" s="831">
        <v>177.31</v>
      </c>
      <c r="L230" s="831"/>
      <c r="M230" s="831">
        <v>1773.1</v>
      </c>
      <c r="N230" s="831">
        <v>0.4</v>
      </c>
      <c r="O230" s="831">
        <v>709.24</v>
      </c>
      <c r="P230" s="827"/>
      <c r="Q230" s="832">
        <v>1773.1</v>
      </c>
    </row>
    <row r="231" spans="1:17" ht="14.45" customHeight="1" x14ac:dyDescent="0.2">
      <c r="A231" s="821" t="s">
        <v>569</v>
      </c>
      <c r="B231" s="822" t="s">
        <v>3892</v>
      </c>
      <c r="C231" s="822" t="s">
        <v>4014</v>
      </c>
      <c r="D231" s="822" t="s">
        <v>4168</v>
      </c>
      <c r="E231" s="822" t="s">
        <v>4169</v>
      </c>
      <c r="F231" s="831">
        <v>7.4</v>
      </c>
      <c r="G231" s="831">
        <v>1864.93</v>
      </c>
      <c r="H231" s="831"/>
      <c r="I231" s="831">
        <v>252.01756756756757</v>
      </c>
      <c r="J231" s="831">
        <v>5.6999999999999993</v>
      </c>
      <c r="K231" s="831">
        <v>1436.54</v>
      </c>
      <c r="L231" s="831"/>
      <c r="M231" s="831">
        <v>252.02456140350878</v>
      </c>
      <c r="N231" s="831">
        <v>2.7</v>
      </c>
      <c r="O231" s="831">
        <v>680.43999999999983</v>
      </c>
      <c r="P231" s="827"/>
      <c r="Q231" s="832">
        <v>252.01481481481474</v>
      </c>
    </row>
    <row r="232" spans="1:17" ht="14.45" customHeight="1" x14ac:dyDescent="0.2">
      <c r="A232" s="821" t="s">
        <v>569</v>
      </c>
      <c r="B232" s="822" t="s">
        <v>3892</v>
      </c>
      <c r="C232" s="822" t="s">
        <v>4014</v>
      </c>
      <c r="D232" s="822" t="s">
        <v>4170</v>
      </c>
      <c r="E232" s="822" t="s">
        <v>4171</v>
      </c>
      <c r="F232" s="831">
        <v>7</v>
      </c>
      <c r="G232" s="831">
        <v>3931.9700000000003</v>
      </c>
      <c r="H232" s="831"/>
      <c r="I232" s="831">
        <v>561.71</v>
      </c>
      <c r="J232" s="831">
        <v>4</v>
      </c>
      <c r="K232" s="831">
        <v>1918.2</v>
      </c>
      <c r="L232" s="831"/>
      <c r="M232" s="831">
        <v>479.55</v>
      </c>
      <c r="N232" s="831"/>
      <c r="O232" s="831"/>
      <c r="P232" s="827"/>
      <c r="Q232" s="832"/>
    </row>
    <row r="233" spans="1:17" ht="14.45" customHeight="1" x14ac:dyDescent="0.2">
      <c r="A233" s="821" t="s">
        <v>569</v>
      </c>
      <c r="B233" s="822" t="s">
        <v>3892</v>
      </c>
      <c r="C233" s="822" t="s">
        <v>4014</v>
      </c>
      <c r="D233" s="822" t="s">
        <v>4172</v>
      </c>
      <c r="E233" s="822" t="s">
        <v>4171</v>
      </c>
      <c r="F233" s="831"/>
      <c r="G233" s="831"/>
      <c r="H233" s="831"/>
      <c r="I233" s="831"/>
      <c r="J233" s="831">
        <v>5</v>
      </c>
      <c r="K233" s="831">
        <v>1710.65</v>
      </c>
      <c r="L233" s="831"/>
      <c r="M233" s="831">
        <v>342.13</v>
      </c>
      <c r="N233" s="831">
        <v>9</v>
      </c>
      <c r="O233" s="831">
        <v>3079.17</v>
      </c>
      <c r="P233" s="827"/>
      <c r="Q233" s="832">
        <v>342.13</v>
      </c>
    </row>
    <row r="234" spans="1:17" ht="14.45" customHeight="1" x14ac:dyDescent="0.2">
      <c r="A234" s="821" t="s">
        <v>569</v>
      </c>
      <c r="B234" s="822" t="s">
        <v>3892</v>
      </c>
      <c r="C234" s="822" t="s">
        <v>4014</v>
      </c>
      <c r="D234" s="822" t="s">
        <v>4173</v>
      </c>
      <c r="E234" s="822" t="s">
        <v>4174</v>
      </c>
      <c r="F234" s="831">
        <v>1</v>
      </c>
      <c r="G234" s="831">
        <v>3816.93</v>
      </c>
      <c r="H234" s="831"/>
      <c r="I234" s="831">
        <v>3816.93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569</v>
      </c>
      <c r="B235" s="822" t="s">
        <v>3892</v>
      </c>
      <c r="C235" s="822" t="s">
        <v>4014</v>
      </c>
      <c r="D235" s="822" t="s">
        <v>4175</v>
      </c>
      <c r="E235" s="822" t="s">
        <v>4169</v>
      </c>
      <c r="F235" s="831">
        <v>33</v>
      </c>
      <c r="G235" s="831">
        <v>18057.599999999999</v>
      </c>
      <c r="H235" s="831"/>
      <c r="I235" s="831">
        <v>547.19999999999993</v>
      </c>
      <c r="J235" s="831">
        <v>7</v>
      </c>
      <c r="K235" s="831">
        <v>3275.0200000000004</v>
      </c>
      <c r="L235" s="831"/>
      <c r="M235" s="831">
        <v>467.86000000000007</v>
      </c>
      <c r="N235" s="831">
        <v>12</v>
      </c>
      <c r="O235" s="831">
        <v>5614.32</v>
      </c>
      <c r="P235" s="827"/>
      <c r="Q235" s="832">
        <v>467.85999999999996</v>
      </c>
    </row>
    <row r="236" spans="1:17" ht="14.45" customHeight="1" x14ac:dyDescent="0.2">
      <c r="A236" s="821" t="s">
        <v>569</v>
      </c>
      <c r="B236" s="822" t="s">
        <v>3892</v>
      </c>
      <c r="C236" s="822" t="s">
        <v>4014</v>
      </c>
      <c r="D236" s="822" t="s">
        <v>4176</v>
      </c>
      <c r="E236" s="822" t="s">
        <v>4169</v>
      </c>
      <c r="F236" s="831">
        <v>61</v>
      </c>
      <c r="G236" s="831">
        <v>96379.39</v>
      </c>
      <c r="H236" s="831"/>
      <c r="I236" s="831">
        <v>1579.99</v>
      </c>
      <c r="J236" s="831">
        <v>50</v>
      </c>
      <c r="K236" s="831">
        <v>78999.500000000015</v>
      </c>
      <c r="L236" s="831"/>
      <c r="M236" s="831">
        <v>1579.9900000000002</v>
      </c>
      <c r="N236" s="831">
        <v>18</v>
      </c>
      <c r="O236" s="831">
        <v>28439.82</v>
      </c>
      <c r="P236" s="827"/>
      <c r="Q236" s="832">
        <v>1579.99</v>
      </c>
    </row>
    <row r="237" spans="1:17" ht="14.45" customHeight="1" x14ac:dyDescent="0.2">
      <c r="A237" s="821" t="s">
        <v>569</v>
      </c>
      <c r="B237" s="822" t="s">
        <v>3892</v>
      </c>
      <c r="C237" s="822" t="s">
        <v>4014</v>
      </c>
      <c r="D237" s="822" t="s">
        <v>4177</v>
      </c>
      <c r="E237" s="822" t="s">
        <v>4178</v>
      </c>
      <c r="F237" s="831">
        <v>4</v>
      </c>
      <c r="G237" s="831">
        <v>7796.48</v>
      </c>
      <c r="H237" s="831"/>
      <c r="I237" s="831">
        <v>1949.12</v>
      </c>
      <c r="J237" s="831">
        <v>2</v>
      </c>
      <c r="K237" s="831">
        <v>1012</v>
      </c>
      <c r="L237" s="831"/>
      <c r="M237" s="831">
        <v>506</v>
      </c>
      <c r="N237" s="831">
        <v>4</v>
      </c>
      <c r="O237" s="831">
        <v>7796.4599999999991</v>
      </c>
      <c r="P237" s="827"/>
      <c r="Q237" s="832">
        <v>1949.1149999999998</v>
      </c>
    </row>
    <row r="238" spans="1:17" ht="14.45" customHeight="1" x14ac:dyDescent="0.2">
      <c r="A238" s="821" t="s">
        <v>569</v>
      </c>
      <c r="B238" s="822" t="s">
        <v>3892</v>
      </c>
      <c r="C238" s="822" t="s">
        <v>4014</v>
      </c>
      <c r="D238" s="822" t="s">
        <v>4179</v>
      </c>
      <c r="E238" s="822" t="s">
        <v>4180</v>
      </c>
      <c r="F238" s="831">
        <v>10</v>
      </c>
      <c r="G238" s="831">
        <v>13631.099999999999</v>
      </c>
      <c r="H238" s="831"/>
      <c r="I238" s="831">
        <v>1363.11</v>
      </c>
      <c r="J238" s="831">
        <v>17</v>
      </c>
      <c r="K238" s="831">
        <v>8602</v>
      </c>
      <c r="L238" s="831"/>
      <c r="M238" s="831">
        <v>506</v>
      </c>
      <c r="N238" s="831"/>
      <c r="O238" s="831"/>
      <c r="P238" s="827"/>
      <c r="Q238" s="832"/>
    </row>
    <row r="239" spans="1:17" ht="14.45" customHeight="1" x14ac:dyDescent="0.2">
      <c r="A239" s="821" t="s">
        <v>569</v>
      </c>
      <c r="B239" s="822" t="s">
        <v>3892</v>
      </c>
      <c r="C239" s="822" t="s">
        <v>4014</v>
      </c>
      <c r="D239" s="822" t="s">
        <v>4181</v>
      </c>
      <c r="E239" s="822" t="s">
        <v>4182</v>
      </c>
      <c r="F239" s="831"/>
      <c r="G239" s="831"/>
      <c r="H239" s="831"/>
      <c r="I239" s="831"/>
      <c r="J239" s="831">
        <v>2</v>
      </c>
      <c r="K239" s="831">
        <v>15524.14</v>
      </c>
      <c r="L239" s="831"/>
      <c r="M239" s="831">
        <v>7762.07</v>
      </c>
      <c r="N239" s="831"/>
      <c r="O239" s="831"/>
      <c r="P239" s="827"/>
      <c r="Q239" s="832"/>
    </row>
    <row r="240" spans="1:17" ht="14.45" customHeight="1" x14ac:dyDescent="0.2">
      <c r="A240" s="821" t="s">
        <v>569</v>
      </c>
      <c r="B240" s="822" t="s">
        <v>3892</v>
      </c>
      <c r="C240" s="822" t="s">
        <v>4014</v>
      </c>
      <c r="D240" s="822" t="s">
        <v>4183</v>
      </c>
      <c r="E240" s="822" t="s">
        <v>4184</v>
      </c>
      <c r="F240" s="831">
        <v>1</v>
      </c>
      <c r="G240" s="831">
        <v>8491.4599999999991</v>
      </c>
      <c r="H240" s="831"/>
      <c r="I240" s="831">
        <v>8491.4599999999991</v>
      </c>
      <c r="J240" s="831">
        <v>14</v>
      </c>
      <c r="K240" s="831">
        <v>62339.199999999997</v>
      </c>
      <c r="L240" s="831"/>
      <c r="M240" s="831">
        <v>4452.8</v>
      </c>
      <c r="N240" s="831"/>
      <c r="O240" s="831"/>
      <c r="P240" s="827"/>
      <c r="Q240" s="832"/>
    </row>
    <row r="241" spans="1:17" ht="14.45" customHeight="1" x14ac:dyDescent="0.2">
      <c r="A241" s="821" t="s">
        <v>569</v>
      </c>
      <c r="B241" s="822" t="s">
        <v>3892</v>
      </c>
      <c r="C241" s="822" t="s">
        <v>4014</v>
      </c>
      <c r="D241" s="822" t="s">
        <v>4185</v>
      </c>
      <c r="E241" s="822" t="s">
        <v>4186</v>
      </c>
      <c r="F241" s="831">
        <v>5</v>
      </c>
      <c r="G241" s="831">
        <v>14996.199999999999</v>
      </c>
      <c r="H241" s="831"/>
      <c r="I241" s="831">
        <v>2999.24</v>
      </c>
      <c r="J241" s="831">
        <v>46</v>
      </c>
      <c r="K241" s="831">
        <v>53194.38</v>
      </c>
      <c r="L241" s="831"/>
      <c r="M241" s="831">
        <v>1156.3995652173912</v>
      </c>
      <c r="N241" s="831"/>
      <c r="O241" s="831"/>
      <c r="P241" s="827"/>
      <c r="Q241" s="832"/>
    </row>
    <row r="242" spans="1:17" ht="14.45" customHeight="1" x14ac:dyDescent="0.2">
      <c r="A242" s="821" t="s">
        <v>569</v>
      </c>
      <c r="B242" s="822" t="s">
        <v>3892</v>
      </c>
      <c r="C242" s="822" t="s">
        <v>4014</v>
      </c>
      <c r="D242" s="822" t="s">
        <v>4187</v>
      </c>
      <c r="E242" s="822" t="s">
        <v>4188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8076.38</v>
      </c>
      <c r="P242" s="827"/>
      <c r="Q242" s="832">
        <v>8076.38</v>
      </c>
    </row>
    <row r="243" spans="1:17" ht="14.45" customHeight="1" x14ac:dyDescent="0.2">
      <c r="A243" s="821" t="s">
        <v>569</v>
      </c>
      <c r="B243" s="822" t="s">
        <v>3892</v>
      </c>
      <c r="C243" s="822" t="s">
        <v>4014</v>
      </c>
      <c r="D243" s="822" t="s">
        <v>4189</v>
      </c>
      <c r="E243" s="822" t="s">
        <v>4190</v>
      </c>
      <c r="F243" s="831"/>
      <c r="G243" s="831"/>
      <c r="H243" s="831"/>
      <c r="I243" s="831"/>
      <c r="J243" s="831">
        <v>0.6</v>
      </c>
      <c r="K243" s="831">
        <v>45.01</v>
      </c>
      <c r="L243" s="831"/>
      <c r="M243" s="831">
        <v>75.016666666666666</v>
      </c>
      <c r="N243" s="831"/>
      <c r="O243" s="831"/>
      <c r="P243" s="827"/>
      <c r="Q243" s="832"/>
    </row>
    <row r="244" spans="1:17" ht="14.45" customHeight="1" x14ac:dyDescent="0.2">
      <c r="A244" s="821" t="s">
        <v>569</v>
      </c>
      <c r="B244" s="822" t="s">
        <v>3892</v>
      </c>
      <c r="C244" s="822" t="s">
        <v>4014</v>
      </c>
      <c r="D244" s="822" t="s">
        <v>4191</v>
      </c>
      <c r="E244" s="822" t="s">
        <v>4192</v>
      </c>
      <c r="F244" s="831">
        <v>1</v>
      </c>
      <c r="G244" s="831">
        <v>2073.7600000000002</v>
      </c>
      <c r="H244" s="831"/>
      <c r="I244" s="831">
        <v>2073.7600000000002</v>
      </c>
      <c r="J244" s="831">
        <v>5</v>
      </c>
      <c r="K244" s="831">
        <v>8864.9</v>
      </c>
      <c r="L244" s="831"/>
      <c r="M244" s="831">
        <v>1772.98</v>
      </c>
      <c r="N244" s="831">
        <v>2</v>
      </c>
      <c r="O244" s="831">
        <v>3545.96</v>
      </c>
      <c r="P244" s="827"/>
      <c r="Q244" s="832">
        <v>1772.98</v>
      </c>
    </row>
    <row r="245" spans="1:17" ht="14.45" customHeight="1" x14ac:dyDescent="0.2">
      <c r="A245" s="821" t="s">
        <v>569</v>
      </c>
      <c r="B245" s="822" t="s">
        <v>3892</v>
      </c>
      <c r="C245" s="822" t="s">
        <v>4014</v>
      </c>
      <c r="D245" s="822" t="s">
        <v>4193</v>
      </c>
      <c r="E245" s="822" t="s">
        <v>4194</v>
      </c>
      <c r="F245" s="831">
        <v>4</v>
      </c>
      <c r="G245" s="831">
        <v>19845.2</v>
      </c>
      <c r="H245" s="831"/>
      <c r="I245" s="831">
        <v>4961.3</v>
      </c>
      <c r="J245" s="831">
        <v>3</v>
      </c>
      <c r="K245" s="831">
        <v>10350</v>
      </c>
      <c r="L245" s="831"/>
      <c r="M245" s="831">
        <v>3450</v>
      </c>
      <c r="N245" s="831"/>
      <c r="O245" s="831"/>
      <c r="P245" s="827"/>
      <c r="Q245" s="832"/>
    </row>
    <row r="246" spans="1:17" ht="14.45" customHeight="1" x14ac:dyDescent="0.2">
      <c r="A246" s="821" t="s">
        <v>569</v>
      </c>
      <c r="B246" s="822" t="s">
        <v>3892</v>
      </c>
      <c r="C246" s="822" t="s">
        <v>4014</v>
      </c>
      <c r="D246" s="822" t="s">
        <v>4195</v>
      </c>
      <c r="E246" s="822" t="s">
        <v>4196</v>
      </c>
      <c r="F246" s="831">
        <v>2</v>
      </c>
      <c r="G246" s="831">
        <v>13454</v>
      </c>
      <c r="H246" s="831"/>
      <c r="I246" s="831">
        <v>6727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569</v>
      </c>
      <c r="B247" s="822" t="s">
        <v>3892</v>
      </c>
      <c r="C247" s="822" t="s">
        <v>4014</v>
      </c>
      <c r="D247" s="822" t="s">
        <v>4197</v>
      </c>
      <c r="E247" s="822" t="s">
        <v>4198</v>
      </c>
      <c r="F247" s="831">
        <v>4</v>
      </c>
      <c r="G247" s="831">
        <v>43116.88</v>
      </c>
      <c r="H247" s="831"/>
      <c r="I247" s="831">
        <v>10779.22</v>
      </c>
      <c r="J247" s="831">
        <v>2</v>
      </c>
      <c r="K247" s="831">
        <v>21558.400000000001</v>
      </c>
      <c r="L247" s="831"/>
      <c r="M247" s="831">
        <v>10779.2</v>
      </c>
      <c r="N247" s="831">
        <v>8</v>
      </c>
      <c r="O247" s="831">
        <v>86233.599999999991</v>
      </c>
      <c r="P247" s="827"/>
      <c r="Q247" s="832">
        <v>10779.199999999999</v>
      </c>
    </row>
    <row r="248" spans="1:17" ht="14.45" customHeight="1" x14ac:dyDescent="0.2">
      <c r="A248" s="821" t="s">
        <v>569</v>
      </c>
      <c r="B248" s="822" t="s">
        <v>3892</v>
      </c>
      <c r="C248" s="822" t="s">
        <v>4014</v>
      </c>
      <c r="D248" s="822" t="s">
        <v>4199</v>
      </c>
      <c r="E248" s="822" t="s">
        <v>4200</v>
      </c>
      <c r="F248" s="831">
        <v>2</v>
      </c>
      <c r="G248" s="831">
        <v>18225.5</v>
      </c>
      <c r="H248" s="831"/>
      <c r="I248" s="831">
        <v>9112.75</v>
      </c>
      <c r="J248" s="831"/>
      <c r="K248" s="831"/>
      <c r="L248" s="831"/>
      <c r="M248" s="831"/>
      <c r="N248" s="831">
        <v>1</v>
      </c>
      <c r="O248" s="831">
        <v>9112.75</v>
      </c>
      <c r="P248" s="827"/>
      <c r="Q248" s="832">
        <v>9112.75</v>
      </c>
    </row>
    <row r="249" spans="1:17" ht="14.45" customHeight="1" x14ac:dyDescent="0.2">
      <c r="A249" s="821" t="s">
        <v>569</v>
      </c>
      <c r="B249" s="822" t="s">
        <v>3892</v>
      </c>
      <c r="C249" s="822" t="s">
        <v>4014</v>
      </c>
      <c r="D249" s="822" t="s">
        <v>4201</v>
      </c>
      <c r="E249" s="822" t="s">
        <v>4202</v>
      </c>
      <c r="F249" s="831">
        <v>11</v>
      </c>
      <c r="G249" s="831">
        <v>12644.5</v>
      </c>
      <c r="H249" s="831"/>
      <c r="I249" s="831">
        <v>1149.5</v>
      </c>
      <c r="J249" s="831">
        <v>4</v>
      </c>
      <c r="K249" s="831">
        <v>4598</v>
      </c>
      <c r="L249" s="831"/>
      <c r="M249" s="831">
        <v>1149.5</v>
      </c>
      <c r="N249" s="831">
        <v>18</v>
      </c>
      <c r="O249" s="831">
        <v>20691</v>
      </c>
      <c r="P249" s="827"/>
      <c r="Q249" s="832">
        <v>1149.5</v>
      </c>
    </row>
    <row r="250" spans="1:17" ht="14.45" customHeight="1" x14ac:dyDescent="0.2">
      <c r="A250" s="821" t="s">
        <v>569</v>
      </c>
      <c r="B250" s="822" t="s">
        <v>3892</v>
      </c>
      <c r="C250" s="822" t="s">
        <v>4014</v>
      </c>
      <c r="D250" s="822" t="s">
        <v>4203</v>
      </c>
      <c r="E250" s="822" t="s">
        <v>4202</v>
      </c>
      <c r="F250" s="831">
        <v>17</v>
      </c>
      <c r="G250" s="831">
        <v>32329.41</v>
      </c>
      <c r="H250" s="831"/>
      <c r="I250" s="831">
        <v>1901.73</v>
      </c>
      <c r="J250" s="831">
        <v>5</v>
      </c>
      <c r="K250" s="831">
        <v>9508.6</v>
      </c>
      <c r="L250" s="831"/>
      <c r="M250" s="831">
        <v>1901.72</v>
      </c>
      <c r="N250" s="831">
        <v>20</v>
      </c>
      <c r="O250" s="831">
        <v>38034.399999999994</v>
      </c>
      <c r="P250" s="827"/>
      <c r="Q250" s="832">
        <v>1901.7199999999998</v>
      </c>
    </row>
    <row r="251" spans="1:17" ht="14.45" customHeight="1" x14ac:dyDescent="0.2">
      <c r="A251" s="821" t="s">
        <v>569</v>
      </c>
      <c r="B251" s="822" t="s">
        <v>3892</v>
      </c>
      <c r="C251" s="822" t="s">
        <v>4014</v>
      </c>
      <c r="D251" s="822" t="s">
        <v>4204</v>
      </c>
      <c r="E251" s="822" t="s">
        <v>4205</v>
      </c>
      <c r="F251" s="831"/>
      <c r="G251" s="831"/>
      <c r="H251" s="831"/>
      <c r="I251" s="831"/>
      <c r="J251" s="831">
        <v>2</v>
      </c>
      <c r="K251" s="831">
        <v>4781.88</v>
      </c>
      <c r="L251" s="831"/>
      <c r="M251" s="831">
        <v>2390.94</v>
      </c>
      <c r="N251" s="831"/>
      <c r="O251" s="831"/>
      <c r="P251" s="827"/>
      <c r="Q251" s="832"/>
    </row>
    <row r="252" spans="1:17" ht="14.45" customHeight="1" x14ac:dyDescent="0.2">
      <c r="A252" s="821" t="s">
        <v>569</v>
      </c>
      <c r="B252" s="822" t="s">
        <v>3892</v>
      </c>
      <c r="C252" s="822" t="s">
        <v>4014</v>
      </c>
      <c r="D252" s="822" t="s">
        <v>4206</v>
      </c>
      <c r="E252" s="822" t="s">
        <v>4207</v>
      </c>
      <c r="F252" s="831"/>
      <c r="G252" s="831"/>
      <c r="H252" s="831"/>
      <c r="I252" s="831"/>
      <c r="J252" s="831">
        <v>2</v>
      </c>
      <c r="K252" s="831">
        <v>6080.29</v>
      </c>
      <c r="L252" s="831"/>
      <c r="M252" s="831">
        <v>3040.145</v>
      </c>
      <c r="N252" s="831"/>
      <c r="O252" s="831"/>
      <c r="P252" s="827"/>
      <c r="Q252" s="832"/>
    </row>
    <row r="253" spans="1:17" ht="14.45" customHeight="1" x14ac:dyDescent="0.2">
      <c r="A253" s="821" t="s">
        <v>569</v>
      </c>
      <c r="B253" s="822" t="s">
        <v>3892</v>
      </c>
      <c r="C253" s="822" t="s">
        <v>4014</v>
      </c>
      <c r="D253" s="822" t="s">
        <v>4208</v>
      </c>
      <c r="E253" s="822" t="s">
        <v>4209</v>
      </c>
      <c r="F253" s="831">
        <v>1</v>
      </c>
      <c r="G253" s="831">
        <v>6968.51</v>
      </c>
      <c r="H253" s="831"/>
      <c r="I253" s="831">
        <v>6968.51</v>
      </c>
      <c r="J253" s="831">
        <v>1</v>
      </c>
      <c r="K253" s="831">
        <v>5957.37</v>
      </c>
      <c r="L253" s="831"/>
      <c r="M253" s="831">
        <v>5957.37</v>
      </c>
      <c r="N253" s="831"/>
      <c r="O253" s="831"/>
      <c r="P253" s="827"/>
      <c r="Q253" s="832"/>
    </row>
    <row r="254" spans="1:17" ht="14.45" customHeight="1" x14ac:dyDescent="0.2">
      <c r="A254" s="821" t="s">
        <v>569</v>
      </c>
      <c r="B254" s="822" t="s">
        <v>3892</v>
      </c>
      <c r="C254" s="822" t="s">
        <v>4014</v>
      </c>
      <c r="D254" s="822" t="s">
        <v>4210</v>
      </c>
      <c r="E254" s="822" t="s">
        <v>4211</v>
      </c>
      <c r="F254" s="831">
        <v>1</v>
      </c>
      <c r="G254" s="831">
        <v>10084.85</v>
      </c>
      <c r="H254" s="831"/>
      <c r="I254" s="831">
        <v>10084.85</v>
      </c>
      <c r="J254" s="831"/>
      <c r="K254" s="831"/>
      <c r="L254" s="831"/>
      <c r="M254" s="831"/>
      <c r="N254" s="831">
        <v>1</v>
      </c>
      <c r="O254" s="831">
        <v>8622.19</v>
      </c>
      <c r="P254" s="827"/>
      <c r="Q254" s="832">
        <v>8622.19</v>
      </c>
    </row>
    <row r="255" spans="1:17" ht="14.45" customHeight="1" x14ac:dyDescent="0.2">
      <c r="A255" s="821" t="s">
        <v>569</v>
      </c>
      <c r="B255" s="822" t="s">
        <v>3892</v>
      </c>
      <c r="C255" s="822" t="s">
        <v>4014</v>
      </c>
      <c r="D255" s="822" t="s">
        <v>4212</v>
      </c>
      <c r="E255" s="822" t="s">
        <v>4213</v>
      </c>
      <c r="F255" s="831">
        <v>1</v>
      </c>
      <c r="G255" s="831">
        <v>11384.45</v>
      </c>
      <c r="H255" s="831"/>
      <c r="I255" s="831">
        <v>11384.45</v>
      </c>
      <c r="J255" s="831"/>
      <c r="K255" s="831"/>
      <c r="L255" s="831"/>
      <c r="M255" s="831"/>
      <c r="N255" s="831">
        <v>2</v>
      </c>
      <c r="O255" s="831">
        <v>19466.759999999998</v>
      </c>
      <c r="P255" s="827"/>
      <c r="Q255" s="832">
        <v>9733.3799999999992</v>
      </c>
    </row>
    <row r="256" spans="1:17" ht="14.45" customHeight="1" x14ac:dyDescent="0.2">
      <c r="A256" s="821" t="s">
        <v>569</v>
      </c>
      <c r="B256" s="822" t="s">
        <v>3892</v>
      </c>
      <c r="C256" s="822" t="s">
        <v>4014</v>
      </c>
      <c r="D256" s="822" t="s">
        <v>4214</v>
      </c>
      <c r="E256" s="822" t="s">
        <v>4213</v>
      </c>
      <c r="F256" s="831">
        <v>2</v>
      </c>
      <c r="G256" s="831">
        <v>20640.22</v>
      </c>
      <c r="H256" s="831"/>
      <c r="I256" s="831">
        <v>10320.11</v>
      </c>
      <c r="J256" s="831">
        <v>3</v>
      </c>
      <c r="K256" s="831">
        <v>27966.07</v>
      </c>
      <c r="L256" s="831"/>
      <c r="M256" s="831">
        <v>9322.0233333333326</v>
      </c>
      <c r="N256" s="831">
        <v>4</v>
      </c>
      <c r="O256" s="831">
        <v>35291.919999999998</v>
      </c>
      <c r="P256" s="827"/>
      <c r="Q256" s="832">
        <v>8822.98</v>
      </c>
    </row>
    <row r="257" spans="1:17" ht="14.45" customHeight="1" x14ac:dyDescent="0.2">
      <c r="A257" s="821" t="s">
        <v>569</v>
      </c>
      <c r="B257" s="822" t="s">
        <v>3892</v>
      </c>
      <c r="C257" s="822" t="s">
        <v>4014</v>
      </c>
      <c r="D257" s="822" t="s">
        <v>4215</v>
      </c>
      <c r="E257" s="822" t="s">
        <v>4216</v>
      </c>
      <c r="F257" s="831"/>
      <c r="G257" s="831"/>
      <c r="H257" s="831"/>
      <c r="I257" s="831"/>
      <c r="J257" s="831"/>
      <c r="K257" s="831"/>
      <c r="L257" s="831"/>
      <c r="M257" s="831"/>
      <c r="N257" s="831">
        <v>4</v>
      </c>
      <c r="O257" s="831">
        <v>33295.760000000002</v>
      </c>
      <c r="P257" s="827"/>
      <c r="Q257" s="832">
        <v>8323.94</v>
      </c>
    </row>
    <row r="258" spans="1:17" ht="14.45" customHeight="1" x14ac:dyDescent="0.2">
      <c r="A258" s="821" t="s">
        <v>569</v>
      </c>
      <c r="B258" s="822" t="s">
        <v>3892</v>
      </c>
      <c r="C258" s="822" t="s">
        <v>4014</v>
      </c>
      <c r="D258" s="822" t="s">
        <v>4217</v>
      </c>
      <c r="E258" s="822" t="s">
        <v>4218</v>
      </c>
      <c r="F258" s="831">
        <v>1</v>
      </c>
      <c r="G258" s="831">
        <v>10257.93</v>
      </c>
      <c r="H258" s="831"/>
      <c r="I258" s="831">
        <v>10257.93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569</v>
      </c>
      <c r="B259" s="822" t="s">
        <v>3892</v>
      </c>
      <c r="C259" s="822" t="s">
        <v>4014</v>
      </c>
      <c r="D259" s="822" t="s">
        <v>4219</v>
      </c>
      <c r="E259" s="822" t="s">
        <v>4220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12</v>
      </c>
      <c r="O259" s="831">
        <v>7326</v>
      </c>
      <c r="P259" s="827"/>
      <c r="Q259" s="832">
        <v>610.5</v>
      </c>
    </row>
    <row r="260" spans="1:17" ht="14.45" customHeight="1" x14ac:dyDescent="0.2">
      <c r="A260" s="821" t="s">
        <v>569</v>
      </c>
      <c r="B260" s="822" t="s">
        <v>3892</v>
      </c>
      <c r="C260" s="822" t="s">
        <v>4014</v>
      </c>
      <c r="D260" s="822" t="s">
        <v>4221</v>
      </c>
      <c r="E260" s="822" t="s">
        <v>4222</v>
      </c>
      <c r="F260" s="831">
        <v>27</v>
      </c>
      <c r="G260" s="831">
        <v>32151.059999999998</v>
      </c>
      <c r="H260" s="831"/>
      <c r="I260" s="831">
        <v>1190.78</v>
      </c>
      <c r="J260" s="831">
        <v>11</v>
      </c>
      <c r="K260" s="831">
        <v>12485.550000000001</v>
      </c>
      <c r="L260" s="831"/>
      <c r="M260" s="831">
        <v>1135.0500000000002</v>
      </c>
      <c r="N260" s="831">
        <v>11</v>
      </c>
      <c r="O260" s="831">
        <v>12485.55</v>
      </c>
      <c r="P260" s="827"/>
      <c r="Q260" s="832">
        <v>1135.05</v>
      </c>
    </row>
    <row r="261" spans="1:17" ht="14.45" customHeight="1" x14ac:dyDescent="0.2">
      <c r="A261" s="821" t="s">
        <v>569</v>
      </c>
      <c r="B261" s="822" t="s">
        <v>3892</v>
      </c>
      <c r="C261" s="822" t="s">
        <v>4014</v>
      </c>
      <c r="D261" s="822" t="s">
        <v>4223</v>
      </c>
      <c r="E261" s="822" t="s">
        <v>4222</v>
      </c>
      <c r="F261" s="831">
        <v>29</v>
      </c>
      <c r="G261" s="831">
        <v>35554.58</v>
      </c>
      <c r="H261" s="831"/>
      <c r="I261" s="831">
        <v>1226.02</v>
      </c>
      <c r="J261" s="831">
        <v>13</v>
      </c>
      <c r="K261" s="831">
        <v>15204.15</v>
      </c>
      <c r="L261" s="831"/>
      <c r="M261" s="831">
        <v>1169.55</v>
      </c>
      <c r="N261" s="831">
        <v>24</v>
      </c>
      <c r="O261" s="831">
        <v>28069.199999999997</v>
      </c>
      <c r="P261" s="827"/>
      <c r="Q261" s="832">
        <v>1169.55</v>
      </c>
    </row>
    <row r="262" spans="1:17" ht="14.45" customHeight="1" x14ac:dyDescent="0.2">
      <c r="A262" s="821" t="s">
        <v>569</v>
      </c>
      <c r="B262" s="822" t="s">
        <v>3892</v>
      </c>
      <c r="C262" s="822" t="s">
        <v>4014</v>
      </c>
      <c r="D262" s="822" t="s">
        <v>4224</v>
      </c>
      <c r="E262" s="822" t="s">
        <v>4222</v>
      </c>
      <c r="F262" s="831">
        <v>3</v>
      </c>
      <c r="G262" s="831">
        <v>3771.33</v>
      </c>
      <c r="H262" s="831"/>
      <c r="I262" s="831">
        <v>1257.1099999999999</v>
      </c>
      <c r="J262" s="831">
        <v>2</v>
      </c>
      <c r="K262" s="831">
        <v>2398.9</v>
      </c>
      <c r="L262" s="831"/>
      <c r="M262" s="831">
        <v>1199.45</v>
      </c>
      <c r="N262" s="831">
        <v>6</v>
      </c>
      <c r="O262" s="831">
        <v>7196.7000000000007</v>
      </c>
      <c r="P262" s="827"/>
      <c r="Q262" s="832">
        <v>1199.45</v>
      </c>
    </row>
    <row r="263" spans="1:17" ht="14.45" customHeight="1" x14ac:dyDescent="0.2">
      <c r="A263" s="821" t="s">
        <v>569</v>
      </c>
      <c r="B263" s="822" t="s">
        <v>3892</v>
      </c>
      <c r="C263" s="822" t="s">
        <v>4014</v>
      </c>
      <c r="D263" s="822" t="s">
        <v>4225</v>
      </c>
      <c r="E263" s="822" t="s">
        <v>4226</v>
      </c>
      <c r="F263" s="831">
        <v>8</v>
      </c>
      <c r="G263" s="831">
        <v>89890</v>
      </c>
      <c r="H263" s="831"/>
      <c r="I263" s="831">
        <v>11236.25</v>
      </c>
      <c r="J263" s="831">
        <v>6</v>
      </c>
      <c r="K263" s="831">
        <v>66858.399999999994</v>
      </c>
      <c r="L263" s="831"/>
      <c r="M263" s="831">
        <v>11143.066666666666</v>
      </c>
      <c r="N263" s="831">
        <v>5</v>
      </c>
      <c r="O263" s="831">
        <v>56179.5</v>
      </c>
      <c r="P263" s="827"/>
      <c r="Q263" s="832">
        <v>11235.9</v>
      </c>
    </row>
    <row r="264" spans="1:17" ht="14.45" customHeight="1" x14ac:dyDescent="0.2">
      <c r="A264" s="821" t="s">
        <v>569</v>
      </c>
      <c r="B264" s="822" t="s">
        <v>3892</v>
      </c>
      <c r="C264" s="822" t="s">
        <v>4014</v>
      </c>
      <c r="D264" s="822" t="s">
        <v>4227</v>
      </c>
      <c r="E264" s="822" t="s">
        <v>4228</v>
      </c>
      <c r="F264" s="831"/>
      <c r="G264" s="831"/>
      <c r="H264" s="831"/>
      <c r="I264" s="831"/>
      <c r="J264" s="831">
        <v>4</v>
      </c>
      <c r="K264" s="831">
        <v>17920</v>
      </c>
      <c r="L264" s="831"/>
      <c r="M264" s="831">
        <v>4480</v>
      </c>
      <c r="N264" s="831">
        <v>2</v>
      </c>
      <c r="O264" s="831">
        <v>7568.8899999999994</v>
      </c>
      <c r="P264" s="827"/>
      <c r="Q264" s="832">
        <v>3784.4449999999997</v>
      </c>
    </row>
    <row r="265" spans="1:17" ht="14.45" customHeight="1" x14ac:dyDescent="0.2">
      <c r="A265" s="821" t="s">
        <v>569</v>
      </c>
      <c r="B265" s="822" t="s">
        <v>3892</v>
      </c>
      <c r="C265" s="822" t="s">
        <v>4014</v>
      </c>
      <c r="D265" s="822" t="s">
        <v>4229</v>
      </c>
      <c r="E265" s="822" t="s">
        <v>4230</v>
      </c>
      <c r="F265" s="831">
        <v>1</v>
      </c>
      <c r="G265" s="831">
        <v>7051.42</v>
      </c>
      <c r="H265" s="831"/>
      <c r="I265" s="831">
        <v>7051.42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569</v>
      </c>
      <c r="B266" s="822" t="s">
        <v>3892</v>
      </c>
      <c r="C266" s="822" t="s">
        <v>4014</v>
      </c>
      <c r="D266" s="822" t="s">
        <v>4231</v>
      </c>
      <c r="E266" s="822" t="s">
        <v>4232</v>
      </c>
      <c r="F266" s="831">
        <v>3</v>
      </c>
      <c r="G266" s="831">
        <v>29104.199999999997</v>
      </c>
      <c r="H266" s="831"/>
      <c r="I266" s="831">
        <v>9701.4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569</v>
      </c>
      <c r="B267" s="822" t="s">
        <v>3892</v>
      </c>
      <c r="C267" s="822" t="s">
        <v>4014</v>
      </c>
      <c r="D267" s="822" t="s">
        <v>4233</v>
      </c>
      <c r="E267" s="822" t="s">
        <v>4232</v>
      </c>
      <c r="F267" s="831">
        <v>1</v>
      </c>
      <c r="G267" s="831">
        <v>11132.62</v>
      </c>
      <c r="H267" s="831"/>
      <c r="I267" s="831">
        <v>11132.62</v>
      </c>
      <c r="J267" s="831">
        <v>2</v>
      </c>
      <c r="K267" s="831">
        <v>19035.900000000001</v>
      </c>
      <c r="L267" s="831"/>
      <c r="M267" s="831">
        <v>9517.9500000000007</v>
      </c>
      <c r="N267" s="831">
        <v>2</v>
      </c>
      <c r="O267" s="831">
        <v>19035.89</v>
      </c>
      <c r="P267" s="827"/>
      <c r="Q267" s="832">
        <v>9517.9449999999997</v>
      </c>
    </row>
    <row r="268" spans="1:17" ht="14.45" customHeight="1" x14ac:dyDescent="0.2">
      <c r="A268" s="821" t="s">
        <v>569</v>
      </c>
      <c r="B268" s="822" t="s">
        <v>3892</v>
      </c>
      <c r="C268" s="822" t="s">
        <v>4014</v>
      </c>
      <c r="D268" s="822" t="s">
        <v>4234</v>
      </c>
      <c r="E268" s="822" t="s">
        <v>4235</v>
      </c>
      <c r="F268" s="831">
        <v>2</v>
      </c>
      <c r="G268" s="831">
        <v>6984.4</v>
      </c>
      <c r="H268" s="831"/>
      <c r="I268" s="831">
        <v>3492.2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569</v>
      </c>
      <c r="B269" s="822" t="s">
        <v>3892</v>
      </c>
      <c r="C269" s="822" t="s">
        <v>4014</v>
      </c>
      <c r="D269" s="822" t="s">
        <v>4236</v>
      </c>
      <c r="E269" s="822" t="s">
        <v>4237</v>
      </c>
      <c r="F269" s="831">
        <v>4</v>
      </c>
      <c r="G269" s="831">
        <v>46284</v>
      </c>
      <c r="H269" s="831"/>
      <c r="I269" s="831">
        <v>11571</v>
      </c>
      <c r="J269" s="831">
        <v>4</v>
      </c>
      <c r="K269" s="831">
        <v>39572.839999999997</v>
      </c>
      <c r="L269" s="831"/>
      <c r="M269" s="831">
        <v>9893.2099999999991</v>
      </c>
      <c r="N269" s="831">
        <v>7</v>
      </c>
      <c r="O269" s="831">
        <v>69252.47</v>
      </c>
      <c r="P269" s="827"/>
      <c r="Q269" s="832">
        <v>9893.2100000000009</v>
      </c>
    </row>
    <row r="270" spans="1:17" ht="14.45" customHeight="1" x14ac:dyDescent="0.2">
      <c r="A270" s="821" t="s">
        <v>569</v>
      </c>
      <c r="B270" s="822" t="s">
        <v>3892</v>
      </c>
      <c r="C270" s="822" t="s">
        <v>4014</v>
      </c>
      <c r="D270" s="822" t="s">
        <v>4238</v>
      </c>
      <c r="E270" s="822" t="s">
        <v>4104</v>
      </c>
      <c r="F270" s="831">
        <v>11</v>
      </c>
      <c r="G270" s="831">
        <v>14956.809999999998</v>
      </c>
      <c r="H270" s="831"/>
      <c r="I270" s="831">
        <v>1359.7099999999998</v>
      </c>
      <c r="J270" s="831">
        <v>20</v>
      </c>
      <c r="K270" s="831">
        <v>23236.799999999999</v>
      </c>
      <c r="L270" s="831"/>
      <c r="M270" s="831">
        <v>1161.8399999999999</v>
      </c>
      <c r="N270" s="831">
        <v>24</v>
      </c>
      <c r="O270" s="831">
        <v>27884.04</v>
      </c>
      <c r="P270" s="827"/>
      <c r="Q270" s="832">
        <v>1161.835</v>
      </c>
    </row>
    <row r="271" spans="1:17" ht="14.45" customHeight="1" x14ac:dyDescent="0.2">
      <c r="A271" s="821" t="s">
        <v>569</v>
      </c>
      <c r="B271" s="822" t="s">
        <v>3892</v>
      </c>
      <c r="C271" s="822" t="s">
        <v>4014</v>
      </c>
      <c r="D271" s="822" t="s">
        <v>4239</v>
      </c>
      <c r="E271" s="822" t="s">
        <v>4240</v>
      </c>
      <c r="F271" s="831">
        <v>2</v>
      </c>
      <c r="G271" s="831">
        <v>2847.92</v>
      </c>
      <c r="H271" s="831"/>
      <c r="I271" s="831">
        <v>1423.96</v>
      </c>
      <c r="J271" s="831">
        <v>2</v>
      </c>
      <c r="K271" s="831">
        <v>2434.8000000000002</v>
      </c>
      <c r="L271" s="831"/>
      <c r="M271" s="831">
        <v>1217.4000000000001</v>
      </c>
      <c r="N271" s="831">
        <v>3</v>
      </c>
      <c r="O271" s="831">
        <v>3652.2000000000003</v>
      </c>
      <c r="P271" s="827"/>
      <c r="Q271" s="832">
        <v>1217.4000000000001</v>
      </c>
    </row>
    <row r="272" spans="1:17" ht="14.45" customHeight="1" x14ac:dyDescent="0.2">
      <c r="A272" s="821" t="s">
        <v>569</v>
      </c>
      <c r="B272" s="822" t="s">
        <v>3892</v>
      </c>
      <c r="C272" s="822" t="s">
        <v>4014</v>
      </c>
      <c r="D272" s="822" t="s">
        <v>4241</v>
      </c>
      <c r="E272" s="822" t="s">
        <v>4242</v>
      </c>
      <c r="F272" s="831">
        <v>8</v>
      </c>
      <c r="G272" s="831">
        <v>1749.36</v>
      </c>
      <c r="H272" s="831"/>
      <c r="I272" s="831">
        <v>218.67</v>
      </c>
      <c r="J272" s="831">
        <v>8</v>
      </c>
      <c r="K272" s="831">
        <v>1489.4</v>
      </c>
      <c r="L272" s="831"/>
      <c r="M272" s="831">
        <v>186.17500000000001</v>
      </c>
      <c r="N272" s="831">
        <v>3</v>
      </c>
      <c r="O272" s="831">
        <v>558.54</v>
      </c>
      <c r="P272" s="827"/>
      <c r="Q272" s="832">
        <v>186.17999999999998</v>
      </c>
    </row>
    <row r="273" spans="1:17" ht="14.45" customHeight="1" x14ac:dyDescent="0.2">
      <c r="A273" s="821" t="s">
        <v>569</v>
      </c>
      <c r="B273" s="822" t="s">
        <v>3892</v>
      </c>
      <c r="C273" s="822" t="s">
        <v>4014</v>
      </c>
      <c r="D273" s="822" t="s">
        <v>4243</v>
      </c>
      <c r="E273" s="822" t="s">
        <v>4244</v>
      </c>
      <c r="F273" s="831">
        <v>1</v>
      </c>
      <c r="G273" s="831">
        <v>239.81</v>
      </c>
      <c r="H273" s="831"/>
      <c r="I273" s="831">
        <v>239.81</v>
      </c>
      <c r="J273" s="831"/>
      <c r="K273" s="831"/>
      <c r="L273" s="831"/>
      <c r="M273" s="831"/>
      <c r="N273" s="831">
        <v>1</v>
      </c>
      <c r="O273" s="831">
        <v>239.78</v>
      </c>
      <c r="P273" s="827"/>
      <c r="Q273" s="832">
        <v>239.78</v>
      </c>
    </row>
    <row r="274" spans="1:17" ht="14.45" customHeight="1" x14ac:dyDescent="0.2">
      <c r="A274" s="821" t="s">
        <v>569</v>
      </c>
      <c r="B274" s="822" t="s">
        <v>3892</v>
      </c>
      <c r="C274" s="822" t="s">
        <v>4014</v>
      </c>
      <c r="D274" s="822" t="s">
        <v>4245</v>
      </c>
      <c r="E274" s="822" t="s">
        <v>4246</v>
      </c>
      <c r="F274" s="831">
        <v>9</v>
      </c>
      <c r="G274" s="831">
        <v>15884.37</v>
      </c>
      <c r="H274" s="831"/>
      <c r="I274" s="831">
        <v>1764.93</v>
      </c>
      <c r="J274" s="831">
        <v>7</v>
      </c>
      <c r="K274" s="831">
        <v>12354.37</v>
      </c>
      <c r="L274" s="831"/>
      <c r="M274" s="831">
        <v>1764.91</v>
      </c>
      <c r="N274" s="831">
        <v>5</v>
      </c>
      <c r="O274" s="831">
        <v>8824.5499999999993</v>
      </c>
      <c r="P274" s="827"/>
      <c r="Q274" s="832">
        <v>1764.9099999999999</v>
      </c>
    </row>
    <row r="275" spans="1:17" ht="14.45" customHeight="1" x14ac:dyDescent="0.2">
      <c r="A275" s="821" t="s">
        <v>569</v>
      </c>
      <c r="B275" s="822" t="s">
        <v>3892</v>
      </c>
      <c r="C275" s="822" t="s">
        <v>4014</v>
      </c>
      <c r="D275" s="822" t="s">
        <v>4247</v>
      </c>
      <c r="E275" s="822" t="s">
        <v>4246</v>
      </c>
      <c r="F275" s="831">
        <v>13</v>
      </c>
      <c r="G275" s="831">
        <v>23185.239999999998</v>
      </c>
      <c r="H275" s="831"/>
      <c r="I275" s="831">
        <v>1783.4799999999998</v>
      </c>
      <c r="J275" s="831">
        <v>9</v>
      </c>
      <c r="K275" s="831">
        <v>16051.32</v>
      </c>
      <c r="L275" s="831"/>
      <c r="M275" s="831">
        <v>1783.48</v>
      </c>
      <c r="N275" s="831">
        <v>17</v>
      </c>
      <c r="O275" s="831">
        <v>30319.159999999996</v>
      </c>
      <c r="P275" s="827"/>
      <c r="Q275" s="832">
        <v>1783.4799999999998</v>
      </c>
    </row>
    <row r="276" spans="1:17" ht="14.45" customHeight="1" x14ac:dyDescent="0.2">
      <c r="A276" s="821" t="s">
        <v>569</v>
      </c>
      <c r="B276" s="822" t="s">
        <v>3892</v>
      </c>
      <c r="C276" s="822" t="s">
        <v>4014</v>
      </c>
      <c r="D276" s="822" t="s">
        <v>4248</v>
      </c>
      <c r="E276" s="822" t="s">
        <v>4244</v>
      </c>
      <c r="F276" s="831">
        <v>5</v>
      </c>
      <c r="G276" s="831">
        <v>1197</v>
      </c>
      <c r="H276" s="831"/>
      <c r="I276" s="831">
        <v>239.4</v>
      </c>
      <c r="J276" s="831">
        <v>2</v>
      </c>
      <c r="K276" s="831">
        <v>478.8</v>
      </c>
      <c r="L276" s="831"/>
      <c r="M276" s="831">
        <v>239.4</v>
      </c>
      <c r="N276" s="831">
        <v>10</v>
      </c>
      <c r="O276" s="831">
        <v>2394.0000000000005</v>
      </c>
      <c r="P276" s="827"/>
      <c r="Q276" s="832">
        <v>239.40000000000003</v>
      </c>
    </row>
    <row r="277" spans="1:17" ht="14.45" customHeight="1" x14ac:dyDescent="0.2">
      <c r="A277" s="821" t="s">
        <v>569</v>
      </c>
      <c r="B277" s="822" t="s">
        <v>3892</v>
      </c>
      <c r="C277" s="822" t="s">
        <v>4014</v>
      </c>
      <c r="D277" s="822" t="s">
        <v>4249</v>
      </c>
      <c r="E277" s="822" t="s">
        <v>4112</v>
      </c>
      <c r="F277" s="831"/>
      <c r="G277" s="831"/>
      <c r="H277" s="831"/>
      <c r="I277" s="831"/>
      <c r="J277" s="831">
        <v>5</v>
      </c>
      <c r="K277" s="831">
        <v>1632.25</v>
      </c>
      <c r="L277" s="831"/>
      <c r="M277" s="831">
        <v>326.45</v>
      </c>
      <c r="N277" s="831"/>
      <c r="O277" s="831"/>
      <c r="P277" s="827"/>
      <c r="Q277" s="832"/>
    </row>
    <row r="278" spans="1:17" ht="14.45" customHeight="1" x14ac:dyDescent="0.2">
      <c r="A278" s="821" t="s">
        <v>569</v>
      </c>
      <c r="B278" s="822" t="s">
        <v>3892</v>
      </c>
      <c r="C278" s="822" t="s">
        <v>4014</v>
      </c>
      <c r="D278" s="822" t="s">
        <v>4250</v>
      </c>
      <c r="E278" s="822" t="s">
        <v>4130</v>
      </c>
      <c r="F278" s="831"/>
      <c r="G278" s="831"/>
      <c r="H278" s="831"/>
      <c r="I278" s="831"/>
      <c r="J278" s="831">
        <v>5</v>
      </c>
      <c r="K278" s="831">
        <v>5926.2</v>
      </c>
      <c r="L278" s="831"/>
      <c r="M278" s="831">
        <v>1185.24</v>
      </c>
      <c r="N278" s="831"/>
      <c r="O278" s="831"/>
      <c r="P278" s="827"/>
      <c r="Q278" s="832"/>
    </row>
    <row r="279" spans="1:17" ht="14.45" customHeight="1" x14ac:dyDescent="0.2">
      <c r="A279" s="821" t="s">
        <v>569</v>
      </c>
      <c r="B279" s="822" t="s">
        <v>3892</v>
      </c>
      <c r="C279" s="822" t="s">
        <v>4014</v>
      </c>
      <c r="D279" s="822" t="s">
        <v>4251</v>
      </c>
      <c r="E279" s="822" t="s">
        <v>4252</v>
      </c>
      <c r="F279" s="831"/>
      <c r="G279" s="831"/>
      <c r="H279" s="831"/>
      <c r="I279" s="831"/>
      <c r="J279" s="831">
        <v>5</v>
      </c>
      <c r="K279" s="831">
        <v>39070.839999999997</v>
      </c>
      <c r="L279" s="831"/>
      <c r="M279" s="831">
        <v>7814.1679999999997</v>
      </c>
      <c r="N279" s="831"/>
      <c r="O279" s="831"/>
      <c r="P279" s="827"/>
      <c r="Q279" s="832"/>
    </row>
    <row r="280" spans="1:17" ht="14.45" customHeight="1" x14ac:dyDescent="0.2">
      <c r="A280" s="821" t="s">
        <v>569</v>
      </c>
      <c r="B280" s="822" t="s">
        <v>3892</v>
      </c>
      <c r="C280" s="822" t="s">
        <v>4014</v>
      </c>
      <c r="D280" s="822" t="s">
        <v>4253</v>
      </c>
      <c r="E280" s="822" t="s">
        <v>4254</v>
      </c>
      <c r="F280" s="831">
        <v>9</v>
      </c>
      <c r="G280" s="831">
        <v>19167.57</v>
      </c>
      <c r="H280" s="831"/>
      <c r="I280" s="831">
        <v>2129.73</v>
      </c>
      <c r="J280" s="831">
        <v>14</v>
      </c>
      <c r="K280" s="831">
        <v>25490.360000000004</v>
      </c>
      <c r="L280" s="831"/>
      <c r="M280" s="831">
        <v>1820.7400000000002</v>
      </c>
      <c r="N280" s="831">
        <v>6</v>
      </c>
      <c r="O280" s="831">
        <v>10924.44</v>
      </c>
      <c r="P280" s="827"/>
      <c r="Q280" s="832">
        <v>1820.74</v>
      </c>
    </row>
    <row r="281" spans="1:17" ht="14.45" customHeight="1" x14ac:dyDescent="0.2">
      <c r="A281" s="821" t="s">
        <v>569</v>
      </c>
      <c r="B281" s="822" t="s">
        <v>3892</v>
      </c>
      <c r="C281" s="822" t="s">
        <v>4014</v>
      </c>
      <c r="D281" s="822" t="s">
        <v>4255</v>
      </c>
      <c r="E281" s="822" t="s">
        <v>4254</v>
      </c>
      <c r="F281" s="831">
        <v>1</v>
      </c>
      <c r="G281" s="831">
        <v>2342.1799999999998</v>
      </c>
      <c r="H281" s="831"/>
      <c r="I281" s="831">
        <v>2342.1799999999998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569</v>
      </c>
      <c r="B282" s="822" t="s">
        <v>3892</v>
      </c>
      <c r="C282" s="822" t="s">
        <v>4014</v>
      </c>
      <c r="D282" s="822" t="s">
        <v>4256</v>
      </c>
      <c r="E282" s="822" t="s">
        <v>4257</v>
      </c>
      <c r="F282" s="831">
        <v>1</v>
      </c>
      <c r="G282" s="831">
        <v>3639.5</v>
      </c>
      <c r="H282" s="831"/>
      <c r="I282" s="831">
        <v>3639.5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569</v>
      </c>
      <c r="B283" s="822" t="s">
        <v>3892</v>
      </c>
      <c r="C283" s="822" t="s">
        <v>4014</v>
      </c>
      <c r="D283" s="822" t="s">
        <v>4258</v>
      </c>
      <c r="E283" s="822" t="s">
        <v>4259</v>
      </c>
      <c r="F283" s="831">
        <v>1</v>
      </c>
      <c r="G283" s="831">
        <v>6187.2</v>
      </c>
      <c r="H283" s="831"/>
      <c r="I283" s="831">
        <v>6187.2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569</v>
      </c>
      <c r="B284" s="822" t="s">
        <v>3892</v>
      </c>
      <c r="C284" s="822" t="s">
        <v>4014</v>
      </c>
      <c r="D284" s="822" t="s">
        <v>4260</v>
      </c>
      <c r="E284" s="822" t="s">
        <v>4259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6451.8</v>
      </c>
      <c r="P284" s="827"/>
      <c r="Q284" s="832">
        <v>6451.8</v>
      </c>
    </row>
    <row r="285" spans="1:17" ht="14.45" customHeight="1" x14ac:dyDescent="0.2">
      <c r="A285" s="821" t="s">
        <v>569</v>
      </c>
      <c r="B285" s="822" t="s">
        <v>3892</v>
      </c>
      <c r="C285" s="822" t="s">
        <v>4014</v>
      </c>
      <c r="D285" s="822" t="s">
        <v>4261</v>
      </c>
      <c r="E285" s="822" t="s">
        <v>4262</v>
      </c>
      <c r="F285" s="831">
        <v>2</v>
      </c>
      <c r="G285" s="831">
        <v>1180.4000000000001</v>
      </c>
      <c r="H285" s="831"/>
      <c r="I285" s="831">
        <v>590.20000000000005</v>
      </c>
      <c r="J285" s="831">
        <v>1</v>
      </c>
      <c r="K285" s="831">
        <v>590.20000000000005</v>
      </c>
      <c r="L285" s="831"/>
      <c r="M285" s="831">
        <v>590.20000000000005</v>
      </c>
      <c r="N285" s="831">
        <v>3</v>
      </c>
      <c r="O285" s="831">
        <v>1770.6</v>
      </c>
      <c r="P285" s="827"/>
      <c r="Q285" s="832">
        <v>590.19999999999993</v>
      </c>
    </row>
    <row r="286" spans="1:17" ht="14.45" customHeight="1" x14ac:dyDescent="0.2">
      <c r="A286" s="821" t="s">
        <v>569</v>
      </c>
      <c r="B286" s="822" t="s">
        <v>3892</v>
      </c>
      <c r="C286" s="822" t="s">
        <v>4014</v>
      </c>
      <c r="D286" s="822" t="s">
        <v>4263</v>
      </c>
      <c r="E286" s="822" t="s">
        <v>4264</v>
      </c>
      <c r="F286" s="831">
        <v>11</v>
      </c>
      <c r="G286" s="831">
        <v>6492.2</v>
      </c>
      <c r="H286" s="831"/>
      <c r="I286" s="831">
        <v>590.19999999999993</v>
      </c>
      <c r="J286" s="831">
        <v>4</v>
      </c>
      <c r="K286" s="831">
        <v>2360.8000000000002</v>
      </c>
      <c r="L286" s="831"/>
      <c r="M286" s="831">
        <v>590.20000000000005</v>
      </c>
      <c r="N286" s="831">
        <v>3</v>
      </c>
      <c r="O286" s="831">
        <v>1770.6</v>
      </c>
      <c r="P286" s="827"/>
      <c r="Q286" s="832">
        <v>590.19999999999993</v>
      </c>
    </row>
    <row r="287" spans="1:17" ht="14.45" customHeight="1" x14ac:dyDescent="0.2">
      <c r="A287" s="821" t="s">
        <v>569</v>
      </c>
      <c r="B287" s="822" t="s">
        <v>3892</v>
      </c>
      <c r="C287" s="822" t="s">
        <v>4014</v>
      </c>
      <c r="D287" s="822" t="s">
        <v>4265</v>
      </c>
      <c r="E287" s="822" t="s">
        <v>4264</v>
      </c>
      <c r="F287" s="831">
        <v>1</v>
      </c>
      <c r="G287" s="831">
        <v>625</v>
      </c>
      <c r="H287" s="831"/>
      <c r="I287" s="831">
        <v>625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569</v>
      </c>
      <c r="B288" s="822" t="s">
        <v>3892</v>
      </c>
      <c r="C288" s="822" t="s">
        <v>4014</v>
      </c>
      <c r="D288" s="822" t="s">
        <v>4266</v>
      </c>
      <c r="E288" s="822" t="s">
        <v>4267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11274</v>
      </c>
      <c r="P288" s="827"/>
      <c r="Q288" s="832">
        <v>11274</v>
      </c>
    </row>
    <row r="289" spans="1:17" ht="14.45" customHeight="1" x14ac:dyDescent="0.2">
      <c r="A289" s="821" t="s">
        <v>569</v>
      </c>
      <c r="B289" s="822" t="s">
        <v>3892</v>
      </c>
      <c r="C289" s="822" t="s">
        <v>4014</v>
      </c>
      <c r="D289" s="822" t="s">
        <v>4268</v>
      </c>
      <c r="E289" s="822" t="s">
        <v>4269</v>
      </c>
      <c r="F289" s="831">
        <v>12</v>
      </c>
      <c r="G289" s="831">
        <v>47520</v>
      </c>
      <c r="H289" s="831"/>
      <c r="I289" s="831">
        <v>3960</v>
      </c>
      <c r="J289" s="831">
        <v>14</v>
      </c>
      <c r="K289" s="831">
        <v>53572.04</v>
      </c>
      <c r="L289" s="831"/>
      <c r="M289" s="831">
        <v>3826.5742857142859</v>
      </c>
      <c r="N289" s="831">
        <v>14</v>
      </c>
      <c r="O289" s="831">
        <v>53130</v>
      </c>
      <c r="P289" s="827"/>
      <c r="Q289" s="832">
        <v>3795</v>
      </c>
    </row>
    <row r="290" spans="1:17" ht="14.45" customHeight="1" x14ac:dyDescent="0.2">
      <c r="A290" s="821" t="s">
        <v>569</v>
      </c>
      <c r="B290" s="822" t="s">
        <v>3892</v>
      </c>
      <c r="C290" s="822" t="s">
        <v>4014</v>
      </c>
      <c r="D290" s="822" t="s">
        <v>4270</v>
      </c>
      <c r="E290" s="822" t="s">
        <v>4269</v>
      </c>
      <c r="F290" s="831">
        <v>6</v>
      </c>
      <c r="G290" s="831">
        <v>32400</v>
      </c>
      <c r="H290" s="831"/>
      <c r="I290" s="831">
        <v>5400</v>
      </c>
      <c r="J290" s="831">
        <v>5</v>
      </c>
      <c r="K290" s="831">
        <v>25875</v>
      </c>
      <c r="L290" s="831"/>
      <c r="M290" s="831">
        <v>5175</v>
      </c>
      <c r="N290" s="831">
        <v>1</v>
      </c>
      <c r="O290" s="831">
        <v>5175</v>
      </c>
      <c r="P290" s="827"/>
      <c r="Q290" s="832">
        <v>5175</v>
      </c>
    </row>
    <row r="291" spans="1:17" ht="14.45" customHeight="1" x14ac:dyDescent="0.2">
      <c r="A291" s="821" t="s">
        <v>569</v>
      </c>
      <c r="B291" s="822" t="s">
        <v>3892</v>
      </c>
      <c r="C291" s="822" t="s">
        <v>4014</v>
      </c>
      <c r="D291" s="822" t="s">
        <v>4271</v>
      </c>
      <c r="E291" s="822" t="s">
        <v>4272</v>
      </c>
      <c r="F291" s="831">
        <v>133</v>
      </c>
      <c r="G291" s="831">
        <v>73189.899999999994</v>
      </c>
      <c r="H291" s="831"/>
      <c r="I291" s="831">
        <v>550.29999999999995</v>
      </c>
      <c r="J291" s="831">
        <v>155</v>
      </c>
      <c r="K291" s="831">
        <v>81816.749999999985</v>
      </c>
      <c r="L291" s="831"/>
      <c r="M291" s="831">
        <v>527.84999999999991</v>
      </c>
      <c r="N291" s="831">
        <v>137</v>
      </c>
      <c r="O291" s="831">
        <v>72315.45</v>
      </c>
      <c r="P291" s="827"/>
      <c r="Q291" s="832">
        <v>527.85</v>
      </c>
    </row>
    <row r="292" spans="1:17" ht="14.45" customHeight="1" x14ac:dyDescent="0.2">
      <c r="A292" s="821" t="s">
        <v>569</v>
      </c>
      <c r="B292" s="822" t="s">
        <v>3892</v>
      </c>
      <c r="C292" s="822" t="s">
        <v>4014</v>
      </c>
      <c r="D292" s="822" t="s">
        <v>4273</v>
      </c>
      <c r="E292" s="822" t="s">
        <v>4274</v>
      </c>
      <c r="F292" s="831">
        <v>26</v>
      </c>
      <c r="G292" s="831">
        <v>15704</v>
      </c>
      <c r="H292" s="831"/>
      <c r="I292" s="831">
        <v>604</v>
      </c>
      <c r="J292" s="831">
        <v>23</v>
      </c>
      <c r="K292" s="831">
        <v>13892</v>
      </c>
      <c r="L292" s="831"/>
      <c r="M292" s="831">
        <v>604</v>
      </c>
      <c r="N292" s="831">
        <v>5</v>
      </c>
      <c r="O292" s="831">
        <v>3020</v>
      </c>
      <c r="P292" s="827"/>
      <c r="Q292" s="832">
        <v>604</v>
      </c>
    </row>
    <row r="293" spans="1:17" ht="14.45" customHeight="1" x14ac:dyDescent="0.2">
      <c r="A293" s="821" t="s">
        <v>569</v>
      </c>
      <c r="B293" s="822" t="s">
        <v>3892</v>
      </c>
      <c r="C293" s="822" t="s">
        <v>4014</v>
      </c>
      <c r="D293" s="822" t="s">
        <v>4275</v>
      </c>
      <c r="E293" s="822" t="s">
        <v>4276</v>
      </c>
      <c r="F293" s="831">
        <v>5</v>
      </c>
      <c r="G293" s="831">
        <v>6270</v>
      </c>
      <c r="H293" s="831"/>
      <c r="I293" s="831">
        <v>1254</v>
      </c>
      <c r="J293" s="831"/>
      <c r="K293" s="831"/>
      <c r="L293" s="831"/>
      <c r="M293" s="831"/>
      <c r="N293" s="831">
        <v>2</v>
      </c>
      <c r="O293" s="831">
        <v>2240.2399999999998</v>
      </c>
      <c r="P293" s="827"/>
      <c r="Q293" s="832">
        <v>1120.1199999999999</v>
      </c>
    </row>
    <row r="294" spans="1:17" ht="14.45" customHeight="1" x14ac:dyDescent="0.2">
      <c r="A294" s="821" t="s">
        <v>569</v>
      </c>
      <c r="B294" s="822" t="s">
        <v>3892</v>
      </c>
      <c r="C294" s="822" t="s">
        <v>4014</v>
      </c>
      <c r="D294" s="822" t="s">
        <v>4277</v>
      </c>
      <c r="E294" s="822" t="s">
        <v>4276</v>
      </c>
      <c r="F294" s="831">
        <v>1</v>
      </c>
      <c r="G294" s="831">
        <v>1348.31</v>
      </c>
      <c r="H294" s="831"/>
      <c r="I294" s="831">
        <v>1348.31</v>
      </c>
      <c r="J294" s="831"/>
      <c r="K294" s="831"/>
      <c r="L294" s="831"/>
      <c r="M294" s="831"/>
      <c r="N294" s="831">
        <v>3</v>
      </c>
      <c r="O294" s="831">
        <v>4044.93</v>
      </c>
      <c r="P294" s="827"/>
      <c r="Q294" s="832">
        <v>1348.31</v>
      </c>
    </row>
    <row r="295" spans="1:17" ht="14.45" customHeight="1" x14ac:dyDescent="0.2">
      <c r="A295" s="821" t="s">
        <v>569</v>
      </c>
      <c r="B295" s="822" t="s">
        <v>3892</v>
      </c>
      <c r="C295" s="822" t="s">
        <v>4014</v>
      </c>
      <c r="D295" s="822" t="s">
        <v>4278</v>
      </c>
      <c r="E295" s="822" t="s">
        <v>4279</v>
      </c>
      <c r="F295" s="831">
        <v>2</v>
      </c>
      <c r="G295" s="831">
        <v>1164</v>
      </c>
      <c r="H295" s="831"/>
      <c r="I295" s="831">
        <v>582</v>
      </c>
      <c r="J295" s="831">
        <v>4</v>
      </c>
      <c r="K295" s="831">
        <v>2328</v>
      </c>
      <c r="L295" s="831"/>
      <c r="M295" s="831">
        <v>582</v>
      </c>
      <c r="N295" s="831"/>
      <c r="O295" s="831"/>
      <c r="P295" s="827"/>
      <c r="Q295" s="832"/>
    </row>
    <row r="296" spans="1:17" ht="14.45" customHeight="1" x14ac:dyDescent="0.2">
      <c r="A296" s="821" t="s">
        <v>569</v>
      </c>
      <c r="B296" s="822" t="s">
        <v>3892</v>
      </c>
      <c r="C296" s="822" t="s">
        <v>4014</v>
      </c>
      <c r="D296" s="822" t="s">
        <v>4280</v>
      </c>
      <c r="E296" s="822" t="s">
        <v>4279</v>
      </c>
      <c r="F296" s="831">
        <v>3</v>
      </c>
      <c r="G296" s="831">
        <v>1899.8999999999999</v>
      </c>
      <c r="H296" s="831"/>
      <c r="I296" s="831">
        <v>633.29999999999995</v>
      </c>
      <c r="J296" s="831"/>
      <c r="K296" s="831"/>
      <c r="L296" s="831"/>
      <c r="M296" s="831"/>
      <c r="N296" s="831">
        <v>1</v>
      </c>
      <c r="O296" s="831">
        <v>633.29999999999995</v>
      </c>
      <c r="P296" s="827"/>
      <c r="Q296" s="832">
        <v>633.29999999999995</v>
      </c>
    </row>
    <row r="297" spans="1:17" ht="14.45" customHeight="1" x14ac:dyDescent="0.2">
      <c r="A297" s="821" t="s">
        <v>569</v>
      </c>
      <c r="B297" s="822" t="s">
        <v>3892</v>
      </c>
      <c r="C297" s="822" t="s">
        <v>4014</v>
      </c>
      <c r="D297" s="822" t="s">
        <v>4281</v>
      </c>
      <c r="E297" s="822" t="s">
        <v>4279</v>
      </c>
      <c r="F297" s="831">
        <v>1</v>
      </c>
      <c r="G297" s="831">
        <v>684.6</v>
      </c>
      <c r="H297" s="831"/>
      <c r="I297" s="831">
        <v>684.6</v>
      </c>
      <c r="J297" s="831"/>
      <c r="K297" s="831"/>
      <c r="L297" s="831"/>
      <c r="M297" s="831"/>
      <c r="N297" s="831">
        <v>1</v>
      </c>
      <c r="O297" s="831">
        <v>684.6</v>
      </c>
      <c r="P297" s="827"/>
      <c r="Q297" s="832">
        <v>684.6</v>
      </c>
    </row>
    <row r="298" spans="1:17" ht="14.45" customHeight="1" x14ac:dyDescent="0.2">
      <c r="A298" s="821" t="s">
        <v>569</v>
      </c>
      <c r="B298" s="822" t="s">
        <v>3892</v>
      </c>
      <c r="C298" s="822" t="s">
        <v>4014</v>
      </c>
      <c r="D298" s="822" t="s">
        <v>4282</v>
      </c>
      <c r="E298" s="822" t="s">
        <v>4283</v>
      </c>
      <c r="F298" s="831">
        <v>1</v>
      </c>
      <c r="G298" s="831">
        <v>8573.84</v>
      </c>
      <c r="H298" s="831"/>
      <c r="I298" s="831">
        <v>8573.84</v>
      </c>
      <c r="J298" s="831">
        <v>5</v>
      </c>
      <c r="K298" s="831">
        <v>36648.699999999997</v>
      </c>
      <c r="L298" s="831"/>
      <c r="M298" s="831">
        <v>7329.74</v>
      </c>
      <c r="N298" s="831"/>
      <c r="O298" s="831"/>
      <c r="P298" s="827"/>
      <c r="Q298" s="832"/>
    </row>
    <row r="299" spans="1:17" ht="14.45" customHeight="1" x14ac:dyDescent="0.2">
      <c r="A299" s="821" t="s">
        <v>569</v>
      </c>
      <c r="B299" s="822" t="s">
        <v>3892</v>
      </c>
      <c r="C299" s="822" t="s">
        <v>4014</v>
      </c>
      <c r="D299" s="822" t="s">
        <v>4284</v>
      </c>
      <c r="E299" s="822" t="s">
        <v>4285</v>
      </c>
      <c r="F299" s="831"/>
      <c r="G299" s="831"/>
      <c r="H299" s="831"/>
      <c r="I299" s="831"/>
      <c r="J299" s="831">
        <v>1</v>
      </c>
      <c r="K299" s="831">
        <v>6938.91</v>
      </c>
      <c r="L299" s="831"/>
      <c r="M299" s="831">
        <v>6938.91</v>
      </c>
      <c r="N299" s="831"/>
      <c r="O299" s="831"/>
      <c r="P299" s="827"/>
      <c r="Q299" s="832"/>
    </row>
    <row r="300" spans="1:17" ht="14.45" customHeight="1" x14ac:dyDescent="0.2">
      <c r="A300" s="821" t="s">
        <v>569</v>
      </c>
      <c r="B300" s="822" t="s">
        <v>3892</v>
      </c>
      <c r="C300" s="822" t="s">
        <v>4014</v>
      </c>
      <c r="D300" s="822" t="s">
        <v>4286</v>
      </c>
      <c r="E300" s="822" t="s">
        <v>4287</v>
      </c>
      <c r="F300" s="831">
        <v>4</v>
      </c>
      <c r="G300" s="831">
        <v>30868</v>
      </c>
      <c r="H300" s="831"/>
      <c r="I300" s="831">
        <v>7717</v>
      </c>
      <c r="J300" s="831">
        <v>6</v>
      </c>
      <c r="K300" s="831">
        <v>31050</v>
      </c>
      <c r="L300" s="831"/>
      <c r="M300" s="831">
        <v>5175</v>
      </c>
      <c r="N300" s="831">
        <v>8</v>
      </c>
      <c r="O300" s="831">
        <v>41400</v>
      </c>
      <c r="P300" s="827"/>
      <c r="Q300" s="832">
        <v>5175</v>
      </c>
    </row>
    <row r="301" spans="1:17" ht="14.45" customHeight="1" x14ac:dyDescent="0.2">
      <c r="A301" s="821" t="s">
        <v>569</v>
      </c>
      <c r="B301" s="822" t="s">
        <v>3892</v>
      </c>
      <c r="C301" s="822" t="s">
        <v>4014</v>
      </c>
      <c r="D301" s="822" t="s">
        <v>4288</v>
      </c>
      <c r="E301" s="822" t="s">
        <v>4289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10248.6</v>
      </c>
      <c r="P301" s="827"/>
      <c r="Q301" s="832">
        <v>10248.6</v>
      </c>
    </row>
    <row r="302" spans="1:17" ht="14.45" customHeight="1" x14ac:dyDescent="0.2">
      <c r="A302" s="821" t="s">
        <v>569</v>
      </c>
      <c r="B302" s="822" t="s">
        <v>3892</v>
      </c>
      <c r="C302" s="822" t="s">
        <v>4014</v>
      </c>
      <c r="D302" s="822" t="s">
        <v>4290</v>
      </c>
      <c r="E302" s="822" t="s">
        <v>4291</v>
      </c>
      <c r="F302" s="831">
        <v>1</v>
      </c>
      <c r="G302" s="831">
        <v>10236.68</v>
      </c>
      <c r="H302" s="831"/>
      <c r="I302" s="831">
        <v>10236.68</v>
      </c>
      <c r="J302" s="831">
        <v>1</v>
      </c>
      <c r="K302" s="831">
        <v>8920.5499999999993</v>
      </c>
      <c r="L302" s="831"/>
      <c r="M302" s="831">
        <v>8920.5499999999993</v>
      </c>
      <c r="N302" s="831">
        <v>1</v>
      </c>
      <c r="O302" s="831">
        <v>8920.5499999999993</v>
      </c>
      <c r="P302" s="827"/>
      <c r="Q302" s="832">
        <v>8920.5499999999993</v>
      </c>
    </row>
    <row r="303" spans="1:17" ht="14.45" customHeight="1" x14ac:dyDescent="0.2">
      <c r="A303" s="821" t="s">
        <v>569</v>
      </c>
      <c r="B303" s="822" t="s">
        <v>3892</v>
      </c>
      <c r="C303" s="822" t="s">
        <v>4014</v>
      </c>
      <c r="D303" s="822" t="s">
        <v>4292</v>
      </c>
      <c r="E303" s="822" t="s">
        <v>4293</v>
      </c>
      <c r="F303" s="831">
        <v>1</v>
      </c>
      <c r="G303" s="831">
        <v>10522.82</v>
      </c>
      <c r="H303" s="831"/>
      <c r="I303" s="831">
        <v>10522.82</v>
      </c>
      <c r="J303" s="831"/>
      <c r="K303" s="831"/>
      <c r="L303" s="831"/>
      <c r="M303" s="831"/>
      <c r="N303" s="831">
        <v>1</v>
      </c>
      <c r="O303" s="831">
        <v>9168.9500000000007</v>
      </c>
      <c r="P303" s="827"/>
      <c r="Q303" s="832">
        <v>9168.9500000000007</v>
      </c>
    </row>
    <row r="304" spans="1:17" ht="14.45" customHeight="1" x14ac:dyDescent="0.2">
      <c r="A304" s="821" t="s">
        <v>569</v>
      </c>
      <c r="B304" s="822" t="s">
        <v>3892</v>
      </c>
      <c r="C304" s="822" t="s">
        <v>4014</v>
      </c>
      <c r="D304" s="822" t="s">
        <v>4294</v>
      </c>
      <c r="E304" s="822" t="s">
        <v>4295</v>
      </c>
      <c r="F304" s="831">
        <v>1</v>
      </c>
      <c r="G304" s="831">
        <v>16098.56</v>
      </c>
      <c r="H304" s="831"/>
      <c r="I304" s="831">
        <v>16098.56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569</v>
      </c>
      <c r="B305" s="822" t="s">
        <v>3892</v>
      </c>
      <c r="C305" s="822" t="s">
        <v>4014</v>
      </c>
      <c r="D305" s="822" t="s">
        <v>4296</v>
      </c>
      <c r="E305" s="822" t="s">
        <v>4297</v>
      </c>
      <c r="F305" s="831">
        <v>2</v>
      </c>
      <c r="G305" s="831">
        <v>17383.96</v>
      </c>
      <c r="H305" s="831"/>
      <c r="I305" s="831">
        <v>8691.98</v>
      </c>
      <c r="J305" s="831">
        <v>1</v>
      </c>
      <c r="K305" s="831">
        <v>7424.3</v>
      </c>
      <c r="L305" s="831"/>
      <c r="M305" s="831">
        <v>7424.3</v>
      </c>
      <c r="N305" s="831">
        <v>1</v>
      </c>
      <c r="O305" s="831">
        <v>8691.98</v>
      </c>
      <c r="P305" s="827"/>
      <c r="Q305" s="832">
        <v>8691.98</v>
      </c>
    </row>
    <row r="306" spans="1:17" ht="14.45" customHeight="1" x14ac:dyDescent="0.2">
      <c r="A306" s="821" t="s">
        <v>569</v>
      </c>
      <c r="B306" s="822" t="s">
        <v>3892</v>
      </c>
      <c r="C306" s="822" t="s">
        <v>4014</v>
      </c>
      <c r="D306" s="822" t="s">
        <v>4298</v>
      </c>
      <c r="E306" s="822" t="s">
        <v>4299</v>
      </c>
      <c r="F306" s="831">
        <v>21</v>
      </c>
      <c r="G306" s="831">
        <v>14424.900000000001</v>
      </c>
      <c r="H306" s="831"/>
      <c r="I306" s="831">
        <v>686.90000000000009</v>
      </c>
      <c r="J306" s="831">
        <v>3</v>
      </c>
      <c r="K306" s="831">
        <v>2042.04</v>
      </c>
      <c r="L306" s="831"/>
      <c r="M306" s="831">
        <v>680.68</v>
      </c>
      <c r="N306" s="831">
        <v>18</v>
      </c>
      <c r="O306" s="831">
        <v>12252.42</v>
      </c>
      <c r="P306" s="827"/>
      <c r="Q306" s="832">
        <v>680.69</v>
      </c>
    </row>
    <row r="307" spans="1:17" ht="14.45" customHeight="1" x14ac:dyDescent="0.2">
      <c r="A307" s="821" t="s">
        <v>569</v>
      </c>
      <c r="B307" s="822" t="s">
        <v>3892</v>
      </c>
      <c r="C307" s="822" t="s">
        <v>4014</v>
      </c>
      <c r="D307" s="822" t="s">
        <v>4300</v>
      </c>
      <c r="E307" s="822" t="s">
        <v>4301</v>
      </c>
      <c r="F307" s="831">
        <v>30</v>
      </c>
      <c r="G307" s="831">
        <v>26667.899999999998</v>
      </c>
      <c r="H307" s="831"/>
      <c r="I307" s="831">
        <v>888.93</v>
      </c>
      <c r="J307" s="831">
        <v>6</v>
      </c>
      <c r="K307" s="831">
        <v>5272.32</v>
      </c>
      <c r="L307" s="831"/>
      <c r="M307" s="831">
        <v>878.71999999999991</v>
      </c>
      <c r="N307" s="831">
        <v>37</v>
      </c>
      <c r="O307" s="831">
        <v>32512.590000000004</v>
      </c>
      <c r="P307" s="827"/>
      <c r="Q307" s="832">
        <v>878.7186486486487</v>
      </c>
    </row>
    <row r="308" spans="1:17" ht="14.45" customHeight="1" x14ac:dyDescent="0.2">
      <c r="A308" s="821" t="s">
        <v>569</v>
      </c>
      <c r="B308" s="822" t="s">
        <v>3892</v>
      </c>
      <c r="C308" s="822" t="s">
        <v>4014</v>
      </c>
      <c r="D308" s="822" t="s">
        <v>4302</v>
      </c>
      <c r="E308" s="822" t="s">
        <v>4303</v>
      </c>
      <c r="F308" s="831">
        <v>10</v>
      </c>
      <c r="G308" s="831">
        <v>41820.400000000001</v>
      </c>
      <c r="H308" s="831"/>
      <c r="I308" s="831">
        <v>4182.04</v>
      </c>
      <c r="J308" s="831">
        <v>4</v>
      </c>
      <c r="K308" s="831">
        <v>14041.04</v>
      </c>
      <c r="L308" s="831"/>
      <c r="M308" s="831">
        <v>3510.26</v>
      </c>
      <c r="N308" s="831">
        <v>3</v>
      </c>
      <c r="O308" s="831">
        <v>10530.78</v>
      </c>
      <c r="P308" s="827"/>
      <c r="Q308" s="832">
        <v>3510.26</v>
      </c>
    </row>
    <row r="309" spans="1:17" ht="14.45" customHeight="1" x14ac:dyDescent="0.2">
      <c r="A309" s="821" t="s">
        <v>569</v>
      </c>
      <c r="B309" s="822" t="s">
        <v>3892</v>
      </c>
      <c r="C309" s="822" t="s">
        <v>4014</v>
      </c>
      <c r="D309" s="822" t="s">
        <v>4304</v>
      </c>
      <c r="E309" s="822" t="s">
        <v>4305</v>
      </c>
      <c r="F309" s="831">
        <v>1</v>
      </c>
      <c r="G309" s="831">
        <v>8283.65</v>
      </c>
      <c r="H309" s="831"/>
      <c r="I309" s="831">
        <v>8283.65</v>
      </c>
      <c r="J309" s="831"/>
      <c r="K309" s="831"/>
      <c r="L309" s="831"/>
      <c r="M309" s="831"/>
      <c r="N309" s="831">
        <v>2</v>
      </c>
      <c r="O309" s="831">
        <v>16567.3</v>
      </c>
      <c r="P309" s="827"/>
      <c r="Q309" s="832">
        <v>8283.65</v>
      </c>
    </row>
    <row r="310" spans="1:17" ht="14.45" customHeight="1" x14ac:dyDescent="0.2">
      <c r="A310" s="821" t="s">
        <v>569</v>
      </c>
      <c r="B310" s="822" t="s">
        <v>3892</v>
      </c>
      <c r="C310" s="822" t="s">
        <v>4014</v>
      </c>
      <c r="D310" s="822" t="s">
        <v>4306</v>
      </c>
      <c r="E310" s="822" t="s">
        <v>4307</v>
      </c>
      <c r="F310" s="831"/>
      <c r="G310" s="831"/>
      <c r="H310" s="831"/>
      <c r="I310" s="831"/>
      <c r="J310" s="831"/>
      <c r="K310" s="831"/>
      <c r="L310" s="831"/>
      <c r="M310" s="831"/>
      <c r="N310" s="831">
        <v>2</v>
      </c>
      <c r="O310" s="831">
        <v>16567.3</v>
      </c>
      <c r="P310" s="827"/>
      <c r="Q310" s="832">
        <v>8283.65</v>
      </c>
    </row>
    <row r="311" spans="1:17" ht="14.45" customHeight="1" x14ac:dyDescent="0.2">
      <c r="A311" s="821" t="s">
        <v>569</v>
      </c>
      <c r="B311" s="822" t="s">
        <v>3892</v>
      </c>
      <c r="C311" s="822" t="s">
        <v>4014</v>
      </c>
      <c r="D311" s="822" t="s">
        <v>4308</v>
      </c>
      <c r="E311" s="822" t="s">
        <v>4309</v>
      </c>
      <c r="F311" s="831">
        <v>6</v>
      </c>
      <c r="G311" s="831">
        <v>26924.28</v>
      </c>
      <c r="H311" s="831"/>
      <c r="I311" s="831">
        <v>4487.38</v>
      </c>
      <c r="J311" s="831">
        <v>6</v>
      </c>
      <c r="K311" s="831">
        <v>26675.4</v>
      </c>
      <c r="L311" s="831"/>
      <c r="M311" s="831">
        <v>4445.9000000000005</v>
      </c>
      <c r="N311" s="831">
        <v>7</v>
      </c>
      <c r="O311" s="831">
        <v>31121.299999999996</v>
      </c>
      <c r="P311" s="827"/>
      <c r="Q311" s="832">
        <v>4445.8999999999996</v>
      </c>
    </row>
    <row r="312" spans="1:17" ht="14.45" customHeight="1" x14ac:dyDescent="0.2">
      <c r="A312" s="821" t="s">
        <v>569</v>
      </c>
      <c r="B312" s="822" t="s">
        <v>3892</v>
      </c>
      <c r="C312" s="822" t="s">
        <v>4014</v>
      </c>
      <c r="D312" s="822" t="s">
        <v>4310</v>
      </c>
      <c r="E312" s="822" t="s">
        <v>4311</v>
      </c>
      <c r="F312" s="831"/>
      <c r="G312" s="831"/>
      <c r="H312" s="831"/>
      <c r="I312" s="831"/>
      <c r="J312" s="831">
        <v>1.1000000000000001</v>
      </c>
      <c r="K312" s="831">
        <v>400.44</v>
      </c>
      <c r="L312" s="831"/>
      <c r="M312" s="831">
        <v>364.0363636363636</v>
      </c>
      <c r="N312" s="831">
        <v>0.1</v>
      </c>
      <c r="O312" s="831">
        <v>34.44</v>
      </c>
      <c r="P312" s="827"/>
      <c r="Q312" s="832">
        <v>344.4</v>
      </c>
    </row>
    <row r="313" spans="1:17" ht="14.45" customHeight="1" x14ac:dyDescent="0.2">
      <c r="A313" s="821" t="s">
        <v>569</v>
      </c>
      <c r="B313" s="822" t="s">
        <v>3892</v>
      </c>
      <c r="C313" s="822" t="s">
        <v>4014</v>
      </c>
      <c r="D313" s="822" t="s">
        <v>4312</v>
      </c>
      <c r="E313" s="822" t="s">
        <v>4313</v>
      </c>
      <c r="F313" s="831"/>
      <c r="G313" s="831"/>
      <c r="H313" s="831"/>
      <c r="I313" s="831"/>
      <c r="J313" s="831">
        <v>2</v>
      </c>
      <c r="K313" s="831">
        <v>625.96</v>
      </c>
      <c r="L313" s="831"/>
      <c r="M313" s="831">
        <v>312.98</v>
      </c>
      <c r="N313" s="831"/>
      <c r="O313" s="831"/>
      <c r="P313" s="827"/>
      <c r="Q313" s="832"/>
    </row>
    <row r="314" spans="1:17" ht="14.45" customHeight="1" x14ac:dyDescent="0.2">
      <c r="A314" s="821" t="s">
        <v>569</v>
      </c>
      <c r="B314" s="822" t="s">
        <v>3892</v>
      </c>
      <c r="C314" s="822" t="s">
        <v>4014</v>
      </c>
      <c r="D314" s="822" t="s">
        <v>4314</v>
      </c>
      <c r="E314" s="822" t="s">
        <v>4315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3571.31</v>
      </c>
      <c r="P314" s="827"/>
      <c r="Q314" s="832">
        <v>3571.31</v>
      </c>
    </row>
    <row r="315" spans="1:17" ht="14.45" customHeight="1" x14ac:dyDescent="0.2">
      <c r="A315" s="821" t="s">
        <v>569</v>
      </c>
      <c r="B315" s="822" t="s">
        <v>3892</v>
      </c>
      <c r="C315" s="822" t="s">
        <v>4014</v>
      </c>
      <c r="D315" s="822" t="s">
        <v>4316</v>
      </c>
      <c r="E315" s="822" t="s">
        <v>4317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2772</v>
      </c>
      <c r="P315" s="827"/>
      <c r="Q315" s="832">
        <v>2772</v>
      </c>
    </row>
    <row r="316" spans="1:17" ht="14.45" customHeight="1" x14ac:dyDescent="0.2">
      <c r="A316" s="821" t="s">
        <v>569</v>
      </c>
      <c r="B316" s="822" t="s">
        <v>3892</v>
      </c>
      <c r="C316" s="822" t="s">
        <v>4014</v>
      </c>
      <c r="D316" s="822" t="s">
        <v>4318</v>
      </c>
      <c r="E316" s="822" t="s">
        <v>4303</v>
      </c>
      <c r="F316" s="831">
        <v>6</v>
      </c>
      <c r="G316" s="831">
        <v>27637.8</v>
      </c>
      <c r="H316" s="831"/>
      <c r="I316" s="831">
        <v>4606.3</v>
      </c>
      <c r="J316" s="831">
        <v>4</v>
      </c>
      <c r="K316" s="831">
        <v>15436.68</v>
      </c>
      <c r="L316" s="831"/>
      <c r="M316" s="831">
        <v>3859.17</v>
      </c>
      <c r="N316" s="831">
        <v>2</v>
      </c>
      <c r="O316" s="831">
        <v>7718.33</v>
      </c>
      <c r="P316" s="827"/>
      <c r="Q316" s="832">
        <v>3859.165</v>
      </c>
    </row>
    <row r="317" spans="1:17" ht="14.45" customHeight="1" x14ac:dyDescent="0.2">
      <c r="A317" s="821" t="s">
        <v>569</v>
      </c>
      <c r="B317" s="822" t="s">
        <v>3892</v>
      </c>
      <c r="C317" s="822" t="s">
        <v>4014</v>
      </c>
      <c r="D317" s="822" t="s">
        <v>4319</v>
      </c>
      <c r="E317" s="822" t="s">
        <v>4320</v>
      </c>
      <c r="F317" s="831">
        <v>2</v>
      </c>
      <c r="G317" s="831">
        <v>38996.92</v>
      </c>
      <c r="H317" s="831"/>
      <c r="I317" s="831">
        <v>19498.46</v>
      </c>
      <c r="J317" s="831"/>
      <c r="K317" s="831"/>
      <c r="L317" s="831"/>
      <c r="M317" s="831"/>
      <c r="N317" s="831">
        <v>1</v>
      </c>
      <c r="O317" s="831">
        <v>19498.46</v>
      </c>
      <c r="P317" s="827"/>
      <c r="Q317" s="832">
        <v>19498.46</v>
      </c>
    </row>
    <row r="318" spans="1:17" ht="14.45" customHeight="1" x14ac:dyDescent="0.2">
      <c r="A318" s="821" t="s">
        <v>569</v>
      </c>
      <c r="B318" s="822" t="s">
        <v>3892</v>
      </c>
      <c r="C318" s="822" t="s">
        <v>4014</v>
      </c>
      <c r="D318" s="822" t="s">
        <v>4321</v>
      </c>
      <c r="E318" s="822" t="s">
        <v>4322</v>
      </c>
      <c r="F318" s="831"/>
      <c r="G318" s="831"/>
      <c r="H318" s="831"/>
      <c r="I318" s="831"/>
      <c r="J318" s="831">
        <v>2</v>
      </c>
      <c r="K318" s="831">
        <v>4004.5</v>
      </c>
      <c r="L318" s="831"/>
      <c r="M318" s="831">
        <v>2002.25</v>
      </c>
      <c r="N318" s="831"/>
      <c r="O318" s="831"/>
      <c r="P318" s="827"/>
      <c r="Q318" s="832"/>
    </row>
    <row r="319" spans="1:17" ht="14.45" customHeight="1" x14ac:dyDescent="0.2">
      <c r="A319" s="821" t="s">
        <v>569</v>
      </c>
      <c r="B319" s="822" t="s">
        <v>3892</v>
      </c>
      <c r="C319" s="822" t="s">
        <v>4014</v>
      </c>
      <c r="D319" s="822" t="s">
        <v>4323</v>
      </c>
      <c r="E319" s="822" t="s">
        <v>4324</v>
      </c>
      <c r="F319" s="831"/>
      <c r="G319" s="831"/>
      <c r="H319" s="831"/>
      <c r="I319" s="831"/>
      <c r="J319" s="831"/>
      <c r="K319" s="831"/>
      <c r="L319" s="831"/>
      <c r="M319" s="831"/>
      <c r="N319" s="831">
        <v>11</v>
      </c>
      <c r="O319" s="831">
        <v>6193</v>
      </c>
      <c r="P319" s="827"/>
      <c r="Q319" s="832">
        <v>563</v>
      </c>
    </row>
    <row r="320" spans="1:17" ht="14.45" customHeight="1" x14ac:dyDescent="0.2">
      <c r="A320" s="821" t="s">
        <v>569</v>
      </c>
      <c r="B320" s="822" t="s">
        <v>3892</v>
      </c>
      <c r="C320" s="822" t="s">
        <v>4014</v>
      </c>
      <c r="D320" s="822" t="s">
        <v>4325</v>
      </c>
      <c r="E320" s="822" t="s">
        <v>4326</v>
      </c>
      <c r="F320" s="831"/>
      <c r="G320" s="831"/>
      <c r="H320" s="831"/>
      <c r="I320" s="831"/>
      <c r="J320" s="831">
        <v>1</v>
      </c>
      <c r="K320" s="831">
        <v>352.28</v>
      </c>
      <c r="L320" s="831"/>
      <c r="M320" s="831">
        <v>352.28</v>
      </c>
      <c r="N320" s="831"/>
      <c r="O320" s="831"/>
      <c r="P320" s="827"/>
      <c r="Q320" s="832"/>
    </row>
    <row r="321" spans="1:17" ht="14.45" customHeight="1" x14ac:dyDescent="0.2">
      <c r="A321" s="821" t="s">
        <v>569</v>
      </c>
      <c r="B321" s="822" t="s">
        <v>3892</v>
      </c>
      <c r="C321" s="822" t="s">
        <v>4014</v>
      </c>
      <c r="D321" s="822" t="s">
        <v>4327</v>
      </c>
      <c r="E321" s="822" t="s">
        <v>4328</v>
      </c>
      <c r="F321" s="831">
        <v>33</v>
      </c>
      <c r="G321" s="831">
        <v>23085.15</v>
      </c>
      <c r="H321" s="831"/>
      <c r="I321" s="831">
        <v>699.55000000000007</v>
      </c>
      <c r="J321" s="831">
        <v>20</v>
      </c>
      <c r="K321" s="831">
        <v>11949.939999999999</v>
      </c>
      <c r="L321" s="831"/>
      <c r="M321" s="831">
        <v>597.49699999999996</v>
      </c>
      <c r="N321" s="831">
        <v>32</v>
      </c>
      <c r="O321" s="831">
        <v>19119.680000000004</v>
      </c>
      <c r="P321" s="827"/>
      <c r="Q321" s="832">
        <v>597.49000000000012</v>
      </c>
    </row>
    <row r="322" spans="1:17" ht="14.45" customHeight="1" x14ac:dyDescent="0.2">
      <c r="A322" s="821" t="s">
        <v>569</v>
      </c>
      <c r="B322" s="822" t="s">
        <v>3892</v>
      </c>
      <c r="C322" s="822" t="s">
        <v>4014</v>
      </c>
      <c r="D322" s="822" t="s">
        <v>4329</v>
      </c>
      <c r="E322" s="822" t="s">
        <v>4330</v>
      </c>
      <c r="F322" s="831">
        <v>2</v>
      </c>
      <c r="G322" s="831">
        <v>20376.98</v>
      </c>
      <c r="H322" s="831"/>
      <c r="I322" s="831">
        <v>10188.49</v>
      </c>
      <c r="J322" s="831"/>
      <c r="K322" s="831"/>
      <c r="L322" s="831"/>
      <c r="M322" s="831"/>
      <c r="N322" s="831">
        <v>1</v>
      </c>
      <c r="O322" s="831">
        <v>8710.89</v>
      </c>
      <c r="P322" s="827"/>
      <c r="Q322" s="832">
        <v>8710.89</v>
      </c>
    </row>
    <row r="323" spans="1:17" ht="14.45" customHeight="1" x14ac:dyDescent="0.2">
      <c r="A323" s="821" t="s">
        <v>569</v>
      </c>
      <c r="B323" s="822" t="s">
        <v>3892</v>
      </c>
      <c r="C323" s="822" t="s">
        <v>4014</v>
      </c>
      <c r="D323" s="822" t="s">
        <v>4331</v>
      </c>
      <c r="E323" s="822" t="s">
        <v>4303</v>
      </c>
      <c r="F323" s="831">
        <v>1</v>
      </c>
      <c r="G323" s="831">
        <v>4606.3</v>
      </c>
      <c r="H323" s="831"/>
      <c r="I323" s="831">
        <v>4606.3</v>
      </c>
      <c r="J323" s="831">
        <v>5</v>
      </c>
      <c r="K323" s="831">
        <v>19295.849999999999</v>
      </c>
      <c r="L323" s="831"/>
      <c r="M323" s="831">
        <v>3859.1699999999996</v>
      </c>
      <c r="N323" s="831">
        <v>1</v>
      </c>
      <c r="O323" s="831">
        <v>4606.3</v>
      </c>
      <c r="P323" s="827"/>
      <c r="Q323" s="832">
        <v>4606.3</v>
      </c>
    </row>
    <row r="324" spans="1:17" ht="14.45" customHeight="1" x14ac:dyDescent="0.2">
      <c r="A324" s="821" t="s">
        <v>569</v>
      </c>
      <c r="B324" s="822" t="s">
        <v>3892</v>
      </c>
      <c r="C324" s="822" t="s">
        <v>4014</v>
      </c>
      <c r="D324" s="822" t="s">
        <v>4332</v>
      </c>
      <c r="E324" s="822" t="s">
        <v>4333</v>
      </c>
      <c r="F324" s="831"/>
      <c r="G324" s="831"/>
      <c r="H324" s="831"/>
      <c r="I324" s="831"/>
      <c r="J324" s="831">
        <v>4</v>
      </c>
      <c r="K324" s="831">
        <v>2173.61</v>
      </c>
      <c r="L324" s="831"/>
      <c r="M324" s="831">
        <v>543.40250000000003</v>
      </c>
      <c r="N324" s="831">
        <v>2</v>
      </c>
      <c r="O324" s="831">
        <v>1050.72</v>
      </c>
      <c r="P324" s="827"/>
      <c r="Q324" s="832">
        <v>525.36</v>
      </c>
    </row>
    <row r="325" spans="1:17" ht="14.45" customHeight="1" x14ac:dyDescent="0.2">
      <c r="A325" s="821" t="s">
        <v>569</v>
      </c>
      <c r="B325" s="822" t="s">
        <v>3892</v>
      </c>
      <c r="C325" s="822" t="s">
        <v>4014</v>
      </c>
      <c r="D325" s="822" t="s">
        <v>4334</v>
      </c>
      <c r="E325" s="822" t="s">
        <v>4335</v>
      </c>
      <c r="F325" s="831">
        <v>2</v>
      </c>
      <c r="G325" s="831">
        <v>15737.22</v>
      </c>
      <c r="H325" s="831"/>
      <c r="I325" s="831">
        <v>7868.61</v>
      </c>
      <c r="J325" s="831">
        <v>1</v>
      </c>
      <c r="K325" s="831">
        <v>7266.85</v>
      </c>
      <c r="L325" s="831"/>
      <c r="M325" s="831">
        <v>7266.85</v>
      </c>
      <c r="N325" s="831"/>
      <c r="O325" s="831"/>
      <c r="P325" s="827"/>
      <c r="Q325" s="832"/>
    </row>
    <row r="326" spans="1:17" ht="14.45" customHeight="1" x14ac:dyDescent="0.2">
      <c r="A326" s="821" t="s">
        <v>569</v>
      </c>
      <c r="B326" s="822" t="s">
        <v>3892</v>
      </c>
      <c r="C326" s="822" t="s">
        <v>4014</v>
      </c>
      <c r="D326" s="822" t="s">
        <v>4336</v>
      </c>
      <c r="E326" s="822" t="s">
        <v>4303</v>
      </c>
      <c r="F326" s="831">
        <v>4</v>
      </c>
      <c r="G326" s="831">
        <v>20122.240000000002</v>
      </c>
      <c r="H326" s="831"/>
      <c r="I326" s="831">
        <v>5030.5600000000004</v>
      </c>
      <c r="J326" s="831">
        <v>4</v>
      </c>
      <c r="K326" s="831">
        <v>16832.8</v>
      </c>
      <c r="L326" s="831"/>
      <c r="M326" s="831">
        <v>4208.2</v>
      </c>
      <c r="N326" s="831"/>
      <c r="O326" s="831"/>
      <c r="P326" s="827"/>
      <c r="Q326" s="832"/>
    </row>
    <row r="327" spans="1:17" ht="14.45" customHeight="1" x14ac:dyDescent="0.2">
      <c r="A327" s="821" t="s">
        <v>569</v>
      </c>
      <c r="B327" s="822" t="s">
        <v>3892</v>
      </c>
      <c r="C327" s="822" t="s">
        <v>4014</v>
      </c>
      <c r="D327" s="822" t="s">
        <v>4337</v>
      </c>
      <c r="E327" s="822" t="s">
        <v>4222</v>
      </c>
      <c r="F327" s="831">
        <v>1</v>
      </c>
      <c r="G327" s="831">
        <v>1158.6500000000001</v>
      </c>
      <c r="H327" s="831"/>
      <c r="I327" s="831">
        <v>1158.6500000000001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569</v>
      </c>
      <c r="B328" s="822" t="s">
        <v>3892</v>
      </c>
      <c r="C328" s="822" t="s">
        <v>4014</v>
      </c>
      <c r="D328" s="822" t="s">
        <v>4338</v>
      </c>
      <c r="E328" s="822" t="s">
        <v>4045</v>
      </c>
      <c r="F328" s="831">
        <v>1</v>
      </c>
      <c r="G328" s="831">
        <v>937.91</v>
      </c>
      <c r="H328" s="831"/>
      <c r="I328" s="831">
        <v>937.91</v>
      </c>
      <c r="J328" s="831">
        <v>6</v>
      </c>
      <c r="K328" s="831">
        <v>4807.26</v>
      </c>
      <c r="L328" s="831"/>
      <c r="M328" s="831">
        <v>801.21</v>
      </c>
      <c r="N328" s="831"/>
      <c r="O328" s="831"/>
      <c r="P328" s="827"/>
      <c r="Q328" s="832"/>
    </row>
    <row r="329" spans="1:17" ht="14.45" customHeight="1" x14ac:dyDescent="0.2">
      <c r="A329" s="821" t="s">
        <v>569</v>
      </c>
      <c r="B329" s="822" t="s">
        <v>3892</v>
      </c>
      <c r="C329" s="822" t="s">
        <v>4014</v>
      </c>
      <c r="D329" s="822" t="s">
        <v>4339</v>
      </c>
      <c r="E329" s="822" t="s">
        <v>4024</v>
      </c>
      <c r="F329" s="831">
        <v>1</v>
      </c>
      <c r="G329" s="831">
        <v>466.47</v>
      </c>
      <c r="H329" s="831"/>
      <c r="I329" s="831">
        <v>466.47</v>
      </c>
      <c r="J329" s="831">
        <v>4</v>
      </c>
      <c r="K329" s="831">
        <v>1730.24</v>
      </c>
      <c r="L329" s="831"/>
      <c r="M329" s="831">
        <v>432.56</v>
      </c>
      <c r="N329" s="831"/>
      <c r="O329" s="831"/>
      <c r="P329" s="827"/>
      <c r="Q329" s="832"/>
    </row>
    <row r="330" spans="1:17" ht="14.45" customHeight="1" x14ac:dyDescent="0.2">
      <c r="A330" s="821" t="s">
        <v>569</v>
      </c>
      <c r="B330" s="822" t="s">
        <v>3892</v>
      </c>
      <c r="C330" s="822" t="s">
        <v>4014</v>
      </c>
      <c r="D330" s="822" t="s">
        <v>4340</v>
      </c>
      <c r="E330" s="822" t="s">
        <v>4152</v>
      </c>
      <c r="F330" s="831"/>
      <c r="G330" s="831"/>
      <c r="H330" s="831"/>
      <c r="I330" s="831"/>
      <c r="J330" s="831">
        <v>1</v>
      </c>
      <c r="K330" s="831">
        <v>639.4</v>
      </c>
      <c r="L330" s="831"/>
      <c r="M330" s="831">
        <v>639.4</v>
      </c>
      <c r="N330" s="831">
        <v>1</v>
      </c>
      <c r="O330" s="831">
        <v>682.96</v>
      </c>
      <c r="P330" s="827"/>
      <c r="Q330" s="832">
        <v>682.96</v>
      </c>
    </row>
    <row r="331" spans="1:17" ht="14.45" customHeight="1" x14ac:dyDescent="0.2">
      <c r="A331" s="821" t="s">
        <v>569</v>
      </c>
      <c r="B331" s="822" t="s">
        <v>3892</v>
      </c>
      <c r="C331" s="822" t="s">
        <v>4014</v>
      </c>
      <c r="D331" s="822" t="s">
        <v>4341</v>
      </c>
      <c r="E331" s="822" t="s">
        <v>4213</v>
      </c>
      <c r="F331" s="831">
        <v>2</v>
      </c>
      <c r="G331" s="831">
        <v>18449.34</v>
      </c>
      <c r="H331" s="831"/>
      <c r="I331" s="831">
        <v>9224.67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569</v>
      </c>
      <c r="B332" s="822" t="s">
        <v>3892</v>
      </c>
      <c r="C332" s="822" t="s">
        <v>4014</v>
      </c>
      <c r="D332" s="822" t="s">
        <v>4342</v>
      </c>
      <c r="E332" s="822" t="s">
        <v>4269</v>
      </c>
      <c r="F332" s="831"/>
      <c r="G332" s="831"/>
      <c r="H332" s="831"/>
      <c r="I332" s="831"/>
      <c r="J332" s="831">
        <v>2</v>
      </c>
      <c r="K332" s="831">
        <v>18550</v>
      </c>
      <c r="L332" s="831"/>
      <c r="M332" s="831">
        <v>9275</v>
      </c>
      <c r="N332" s="831">
        <v>1</v>
      </c>
      <c r="O332" s="831">
        <v>9275</v>
      </c>
      <c r="P332" s="827"/>
      <c r="Q332" s="832">
        <v>9275</v>
      </c>
    </row>
    <row r="333" spans="1:17" ht="14.45" customHeight="1" x14ac:dyDescent="0.2">
      <c r="A333" s="821" t="s">
        <v>569</v>
      </c>
      <c r="B333" s="822" t="s">
        <v>3892</v>
      </c>
      <c r="C333" s="822" t="s">
        <v>4014</v>
      </c>
      <c r="D333" s="822" t="s">
        <v>4343</v>
      </c>
      <c r="E333" s="822" t="s">
        <v>4344</v>
      </c>
      <c r="F333" s="831">
        <v>16</v>
      </c>
      <c r="G333" s="831">
        <v>33752</v>
      </c>
      <c r="H333" s="831"/>
      <c r="I333" s="831">
        <v>2109.5</v>
      </c>
      <c r="J333" s="831">
        <v>12</v>
      </c>
      <c r="K333" s="831">
        <v>24538</v>
      </c>
      <c r="L333" s="831"/>
      <c r="M333" s="831">
        <v>2044.8333333333333</v>
      </c>
      <c r="N333" s="831">
        <v>17</v>
      </c>
      <c r="O333" s="831">
        <v>30583.360000000001</v>
      </c>
      <c r="P333" s="827"/>
      <c r="Q333" s="832">
        <v>1799.0211764705882</v>
      </c>
    </row>
    <row r="334" spans="1:17" ht="14.45" customHeight="1" x14ac:dyDescent="0.2">
      <c r="A334" s="821" t="s">
        <v>569</v>
      </c>
      <c r="B334" s="822" t="s">
        <v>3892</v>
      </c>
      <c r="C334" s="822" t="s">
        <v>4014</v>
      </c>
      <c r="D334" s="822" t="s">
        <v>4345</v>
      </c>
      <c r="E334" s="822" t="s">
        <v>4036</v>
      </c>
      <c r="F334" s="831"/>
      <c r="G334" s="831"/>
      <c r="H334" s="831"/>
      <c r="I334" s="831"/>
      <c r="J334" s="831">
        <v>1</v>
      </c>
      <c r="K334" s="831">
        <v>119.6</v>
      </c>
      <c r="L334" s="831"/>
      <c r="M334" s="831">
        <v>119.6</v>
      </c>
      <c r="N334" s="831">
        <v>1</v>
      </c>
      <c r="O334" s="831">
        <v>139.91</v>
      </c>
      <c r="P334" s="827"/>
      <c r="Q334" s="832">
        <v>139.91</v>
      </c>
    </row>
    <row r="335" spans="1:17" ht="14.45" customHeight="1" x14ac:dyDescent="0.2">
      <c r="A335" s="821" t="s">
        <v>569</v>
      </c>
      <c r="B335" s="822" t="s">
        <v>3892</v>
      </c>
      <c r="C335" s="822" t="s">
        <v>4014</v>
      </c>
      <c r="D335" s="822" t="s">
        <v>4346</v>
      </c>
      <c r="E335" s="822" t="s">
        <v>4347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1030</v>
      </c>
      <c r="P335" s="827"/>
      <c r="Q335" s="832">
        <v>1030</v>
      </c>
    </row>
    <row r="336" spans="1:17" ht="14.45" customHeight="1" x14ac:dyDescent="0.2">
      <c r="A336" s="821" t="s">
        <v>569</v>
      </c>
      <c r="B336" s="822" t="s">
        <v>3892</v>
      </c>
      <c r="C336" s="822" t="s">
        <v>4014</v>
      </c>
      <c r="D336" s="822" t="s">
        <v>4348</v>
      </c>
      <c r="E336" s="822" t="s">
        <v>4349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516</v>
      </c>
      <c r="P336" s="827"/>
      <c r="Q336" s="832">
        <v>516</v>
      </c>
    </row>
    <row r="337" spans="1:17" ht="14.45" customHeight="1" x14ac:dyDescent="0.2">
      <c r="A337" s="821" t="s">
        <v>569</v>
      </c>
      <c r="B337" s="822" t="s">
        <v>3892</v>
      </c>
      <c r="C337" s="822" t="s">
        <v>4014</v>
      </c>
      <c r="D337" s="822" t="s">
        <v>4350</v>
      </c>
      <c r="E337" s="822" t="s">
        <v>4351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412</v>
      </c>
      <c r="P337" s="827"/>
      <c r="Q337" s="832">
        <v>412</v>
      </c>
    </row>
    <row r="338" spans="1:17" ht="14.45" customHeight="1" x14ac:dyDescent="0.2">
      <c r="A338" s="821" t="s">
        <v>569</v>
      </c>
      <c r="B338" s="822" t="s">
        <v>3892</v>
      </c>
      <c r="C338" s="822" t="s">
        <v>4014</v>
      </c>
      <c r="D338" s="822" t="s">
        <v>4352</v>
      </c>
      <c r="E338" s="822" t="s">
        <v>4353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8453.65</v>
      </c>
      <c r="P338" s="827"/>
      <c r="Q338" s="832">
        <v>8453.65</v>
      </c>
    </row>
    <row r="339" spans="1:17" ht="14.45" customHeight="1" x14ac:dyDescent="0.2">
      <c r="A339" s="821" t="s">
        <v>569</v>
      </c>
      <c r="B339" s="822" t="s">
        <v>3892</v>
      </c>
      <c r="C339" s="822" t="s">
        <v>4014</v>
      </c>
      <c r="D339" s="822" t="s">
        <v>4354</v>
      </c>
      <c r="E339" s="822" t="s">
        <v>4355</v>
      </c>
      <c r="F339" s="831">
        <v>1</v>
      </c>
      <c r="G339" s="831">
        <v>1359.71</v>
      </c>
      <c r="H339" s="831"/>
      <c r="I339" s="831">
        <v>1359.71</v>
      </c>
      <c r="J339" s="831">
        <v>4</v>
      </c>
      <c r="K339" s="831">
        <v>4358.51</v>
      </c>
      <c r="L339" s="831"/>
      <c r="M339" s="831">
        <v>1089.6275000000001</v>
      </c>
      <c r="N339" s="831">
        <v>6</v>
      </c>
      <c r="O339" s="831">
        <v>6532.8599999999988</v>
      </c>
      <c r="P339" s="827"/>
      <c r="Q339" s="832">
        <v>1088.8099999999997</v>
      </c>
    </row>
    <row r="340" spans="1:17" ht="14.45" customHeight="1" x14ac:dyDescent="0.2">
      <c r="A340" s="821" t="s">
        <v>569</v>
      </c>
      <c r="B340" s="822" t="s">
        <v>3892</v>
      </c>
      <c r="C340" s="822" t="s">
        <v>4014</v>
      </c>
      <c r="D340" s="822" t="s">
        <v>4356</v>
      </c>
      <c r="E340" s="822" t="s">
        <v>4246</v>
      </c>
      <c r="F340" s="831">
        <v>3</v>
      </c>
      <c r="G340" s="831">
        <v>4948.4399999999996</v>
      </c>
      <c r="H340" s="831"/>
      <c r="I340" s="831">
        <v>1649.4799999999998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569</v>
      </c>
      <c r="B341" s="822" t="s">
        <v>3892</v>
      </c>
      <c r="C341" s="822" t="s">
        <v>4014</v>
      </c>
      <c r="D341" s="822" t="s">
        <v>4357</v>
      </c>
      <c r="E341" s="822" t="s">
        <v>4152</v>
      </c>
      <c r="F341" s="831">
        <v>2</v>
      </c>
      <c r="G341" s="831">
        <v>1324.48</v>
      </c>
      <c r="H341" s="831"/>
      <c r="I341" s="831">
        <v>662.24</v>
      </c>
      <c r="J341" s="831">
        <v>2</v>
      </c>
      <c r="K341" s="831">
        <v>1202.9000000000001</v>
      </c>
      <c r="L341" s="831"/>
      <c r="M341" s="831">
        <v>601.45000000000005</v>
      </c>
      <c r="N341" s="831">
        <v>1</v>
      </c>
      <c r="O341" s="831">
        <v>601.45000000000005</v>
      </c>
      <c r="P341" s="827"/>
      <c r="Q341" s="832">
        <v>601.45000000000005</v>
      </c>
    </row>
    <row r="342" spans="1:17" ht="14.45" customHeight="1" x14ac:dyDescent="0.2">
      <c r="A342" s="821" t="s">
        <v>569</v>
      </c>
      <c r="B342" s="822" t="s">
        <v>3892</v>
      </c>
      <c r="C342" s="822" t="s">
        <v>4014</v>
      </c>
      <c r="D342" s="822" t="s">
        <v>4358</v>
      </c>
      <c r="E342" s="822" t="s">
        <v>4269</v>
      </c>
      <c r="F342" s="831">
        <v>1</v>
      </c>
      <c r="G342" s="831">
        <v>3960</v>
      </c>
      <c r="H342" s="831"/>
      <c r="I342" s="831">
        <v>3960</v>
      </c>
      <c r="J342" s="831">
        <v>2</v>
      </c>
      <c r="K342" s="831">
        <v>7590</v>
      </c>
      <c r="L342" s="831"/>
      <c r="M342" s="831">
        <v>3795</v>
      </c>
      <c r="N342" s="831">
        <v>3</v>
      </c>
      <c r="O342" s="831">
        <v>11715</v>
      </c>
      <c r="P342" s="827"/>
      <c r="Q342" s="832">
        <v>3905</v>
      </c>
    </row>
    <row r="343" spans="1:17" ht="14.45" customHeight="1" x14ac:dyDescent="0.2">
      <c r="A343" s="821" t="s">
        <v>569</v>
      </c>
      <c r="B343" s="822" t="s">
        <v>3892</v>
      </c>
      <c r="C343" s="822" t="s">
        <v>4014</v>
      </c>
      <c r="D343" s="822" t="s">
        <v>4359</v>
      </c>
      <c r="E343" s="822" t="s">
        <v>4360</v>
      </c>
      <c r="F343" s="831"/>
      <c r="G343" s="831"/>
      <c r="H343" s="831"/>
      <c r="I343" s="831"/>
      <c r="J343" s="831"/>
      <c r="K343" s="831"/>
      <c r="L343" s="831"/>
      <c r="M343" s="831"/>
      <c r="N343" s="831">
        <v>0.17</v>
      </c>
      <c r="O343" s="831">
        <v>542.03</v>
      </c>
      <c r="P343" s="827"/>
      <c r="Q343" s="832">
        <v>3188.411764705882</v>
      </c>
    </row>
    <row r="344" spans="1:17" ht="14.45" customHeight="1" x14ac:dyDescent="0.2">
      <c r="A344" s="821" t="s">
        <v>569</v>
      </c>
      <c r="B344" s="822" t="s">
        <v>3892</v>
      </c>
      <c r="C344" s="822" t="s">
        <v>4014</v>
      </c>
      <c r="D344" s="822" t="s">
        <v>4361</v>
      </c>
      <c r="E344" s="822" t="s">
        <v>4362</v>
      </c>
      <c r="F344" s="831">
        <v>16</v>
      </c>
      <c r="G344" s="831">
        <v>17212</v>
      </c>
      <c r="H344" s="831"/>
      <c r="I344" s="831">
        <v>1075.75</v>
      </c>
      <c r="J344" s="831">
        <v>18</v>
      </c>
      <c r="K344" s="831">
        <v>14920.380000000001</v>
      </c>
      <c r="L344" s="831"/>
      <c r="M344" s="831">
        <v>828.91000000000008</v>
      </c>
      <c r="N344" s="831">
        <v>9</v>
      </c>
      <c r="O344" s="831">
        <v>7460.1900000000005</v>
      </c>
      <c r="P344" s="827"/>
      <c r="Q344" s="832">
        <v>828.91000000000008</v>
      </c>
    </row>
    <row r="345" spans="1:17" ht="14.45" customHeight="1" x14ac:dyDescent="0.2">
      <c r="A345" s="821" t="s">
        <v>569</v>
      </c>
      <c r="B345" s="822" t="s">
        <v>3892</v>
      </c>
      <c r="C345" s="822" t="s">
        <v>4014</v>
      </c>
      <c r="D345" s="822" t="s">
        <v>4363</v>
      </c>
      <c r="E345" s="822" t="s">
        <v>4364</v>
      </c>
      <c r="F345" s="831">
        <v>2</v>
      </c>
      <c r="G345" s="831">
        <v>3233.46</v>
      </c>
      <c r="H345" s="831"/>
      <c r="I345" s="831">
        <v>1616.73</v>
      </c>
      <c r="J345" s="831"/>
      <c r="K345" s="831"/>
      <c r="L345" s="831"/>
      <c r="M345" s="831"/>
      <c r="N345" s="831">
        <v>5</v>
      </c>
      <c r="O345" s="831">
        <v>6557.45</v>
      </c>
      <c r="P345" s="827"/>
      <c r="Q345" s="832">
        <v>1311.49</v>
      </c>
    </row>
    <row r="346" spans="1:17" ht="14.45" customHeight="1" x14ac:dyDescent="0.2">
      <c r="A346" s="821" t="s">
        <v>569</v>
      </c>
      <c r="B346" s="822" t="s">
        <v>3892</v>
      </c>
      <c r="C346" s="822" t="s">
        <v>4014</v>
      </c>
      <c r="D346" s="822" t="s">
        <v>4365</v>
      </c>
      <c r="E346" s="822" t="s">
        <v>4366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372.5</v>
      </c>
      <c r="P346" s="827"/>
      <c r="Q346" s="832">
        <v>186.25</v>
      </c>
    </row>
    <row r="347" spans="1:17" ht="14.45" customHeight="1" x14ac:dyDescent="0.2">
      <c r="A347" s="821" t="s">
        <v>569</v>
      </c>
      <c r="B347" s="822" t="s">
        <v>3892</v>
      </c>
      <c r="C347" s="822" t="s">
        <v>4014</v>
      </c>
      <c r="D347" s="822" t="s">
        <v>4367</v>
      </c>
      <c r="E347" s="822" t="s">
        <v>4368</v>
      </c>
      <c r="F347" s="831"/>
      <c r="G347" s="831"/>
      <c r="H347" s="831"/>
      <c r="I347" s="831"/>
      <c r="J347" s="831">
        <v>2</v>
      </c>
      <c r="K347" s="831">
        <v>27971.599999999999</v>
      </c>
      <c r="L347" s="831"/>
      <c r="M347" s="831">
        <v>13985.8</v>
      </c>
      <c r="N347" s="831"/>
      <c r="O347" s="831"/>
      <c r="P347" s="827"/>
      <c r="Q347" s="832"/>
    </row>
    <row r="348" spans="1:17" ht="14.45" customHeight="1" x14ac:dyDescent="0.2">
      <c r="A348" s="821" t="s">
        <v>569</v>
      </c>
      <c r="B348" s="822" t="s">
        <v>3892</v>
      </c>
      <c r="C348" s="822" t="s">
        <v>4014</v>
      </c>
      <c r="D348" s="822" t="s">
        <v>4369</v>
      </c>
      <c r="E348" s="822"/>
      <c r="F348" s="831">
        <v>128.19999999999999</v>
      </c>
      <c r="G348" s="831">
        <v>11396.980000000001</v>
      </c>
      <c r="H348" s="831"/>
      <c r="I348" s="831">
        <v>88.90000000000002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569</v>
      </c>
      <c r="B349" s="822" t="s">
        <v>3892</v>
      </c>
      <c r="C349" s="822" t="s">
        <v>4014</v>
      </c>
      <c r="D349" s="822" t="s">
        <v>4370</v>
      </c>
      <c r="E349" s="822" t="s">
        <v>4371</v>
      </c>
      <c r="F349" s="831">
        <v>3</v>
      </c>
      <c r="G349" s="831">
        <v>67784.399999999994</v>
      </c>
      <c r="H349" s="831"/>
      <c r="I349" s="831">
        <v>22594.799999999999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569</v>
      </c>
      <c r="B350" s="822" t="s">
        <v>3892</v>
      </c>
      <c r="C350" s="822" t="s">
        <v>4014</v>
      </c>
      <c r="D350" s="822" t="s">
        <v>4372</v>
      </c>
      <c r="E350" s="822" t="s">
        <v>4371</v>
      </c>
      <c r="F350" s="831">
        <v>3</v>
      </c>
      <c r="G350" s="831">
        <v>58127.549999999996</v>
      </c>
      <c r="H350" s="831"/>
      <c r="I350" s="831">
        <v>19375.849999999999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569</v>
      </c>
      <c r="B351" s="822" t="s">
        <v>3892</v>
      </c>
      <c r="C351" s="822" t="s">
        <v>4014</v>
      </c>
      <c r="D351" s="822" t="s">
        <v>4373</v>
      </c>
      <c r="E351" s="822" t="s">
        <v>4374</v>
      </c>
      <c r="F351" s="831">
        <v>3</v>
      </c>
      <c r="G351" s="831">
        <v>20931.36</v>
      </c>
      <c r="H351" s="831"/>
      <c r="I351" s="831">
        <v>6977.12</v>
      </c>
      <c r="J351" s="831">
        <v>1</v>
      </c>
      <c r="K351" s="831">
        <v>6977.12</v>
      </c>
      <c r="L351" s="831"/>
      <c r="M351" s="831">
        <v>6977.12</v>
      </c>
      <c r="N351" s="831">
        <v>3</v>
      </c>
      <c r="O351" s="831">
        <v>20931.36</v>
      </c>
      <c r="P351" s="827"/>
      <c r="Q351" s="832">
        <v>6977.12</v>
      </c>
    </row>
    <row r="352" spans="1:17" ht="14.45" customHeight="1" x14ac:dyDescent="0.2">
      <c r="A352" s="821" t="s">
        <v>569</v>
      </c>
      <c r="B352" s="822" t="s">
        <v>3892</v>
      </c>
      <c r="C352" s="822" t="s">
        <v>4014</v>
      </c>
      <c r="D352" s="822" t="s">
        <v>4375</v>
      </c>
      <c r="E352" s="822" t="s">
        <v>4376</v>
      </c>
      <c r="F352" s="831">
        <v>6.5</v>
      </c>
      <c r="G352" s="831">
        <v>435.5</v>
      </c>
      <c r="H352" s="831"/>
      <c r="I352" s="831">
        <v>67</v>
      </c>
      <c r="J352" s="831">
        <v>5.3999999999999995</v>
      </c>
      <c r="K352" s="831">
        <v>361.8</v>
      </c>
      <c r="L352" s="831"/>
      <c r="M352" s="831">
        <v>67.000000000000014</v>
      </c>
      <c r="N352" s="831">
        <v>2.1999999999999997</v>
      </c>
      <c r="O352" s="831">
        <v>147.4</v>
      </c>
      <c r="P352" s="827"/>
      <c r="Q352" s="832">
        <v>67.000000000000014</v>
      </c>
    </row>
    <row r="353" spans="1:17" ht="14.45" customHeight="1" x14ac:dyDescent="0.2">
      <c r="A353" s="821" t="s">
        <v>569</v>
      </c>
      <c r="B353" s="822" t="s">
        <v>3892</v>
      </c>
      <c r="C353" s="822" t="s">
        <v>4014</v>
      </c>
      <c r="D353" s="822" t="s">
        <v>4377</v>
      </c>
      <c r="E353" s="822" t="s">
        <v>4378</v>
      </c>
      <c r="F353" s="831">
        <v>5</v>
      </c>
      <c r="G353" s="831">
        <v>27314.9</v>
      </c>
      <c r="H353" s="831"/>
      <c r="I353" s="831">
        <v>5462.9800000000005</v>
      </c>
      <c r="J353" s="831">
        <v>2</v>
      </c>
      <c r="K353" s="831">
        <v>9267.16</v>
      </c>
      <c r="L353" s="831"/>
      <c r="M353" s="831">
        <v>4633.58</v>
      </c>
      <c r="N353" s="831">
        <v>1</v>
      </c>
      <c r="O353" s="831">
        <v>5043.09</v>
      </c>
      <c r="P353" s="827"/>
      <c r="Q353" s="832">
        <v>5043.09</v>
      </c>
    </row>
    <row r="354" spans="1:17" ht="14.45" customHeight="1" x14ac:dyDescent="0.2">
      <c r="A354" s="821" t="s">
        <v>569</v>
      </c>
      <c r="B354" s="822" t="s">
        <v>3892</v>
      </c>
      <c r="C354" s="822" t="s">
        <v>4014</v>
      </c>
      <c r="D354" s="822" t="s">
        <v>4379</v>
      </c>
      <c r="E354" s="822" t="s">
        <v>4380</v>
      </c>
      <c r="F354" s="831"/>
      <c r="G354" s="831"/>
      <c r="H354" s="831"/>
      <c r="I354" s="831"/>
      <c r="J354" s="831">
        <v>2</v>
      </c>
      <c r="K354" s="831">
        <v>3600</v>
      </c>
      <c r="L354" s="831"/>
      <c r="M354" s="831">
        <v>1800</v>
      </c>
      <c r="N354" s="831">
        <v>2</v>
      </c>
      <c r="O354" s="831">
        <v>3600</v>
      </c>
      <c r="P354" s="827"/>
      <c r="Q354" s="832">
        <v>1800</v>
      </c>
    </row>
    <row r="355" spans="1:17" ht="14.45" customHeight="1" x14ac:dyDescent="0.2">
      <c r="A355" s="821" t="s">
        <v>569</v>
      </c>
      <c r="B355" s="822" t="s">
        <v>3892</v>
      </c>
      <c r="C355" s="822" t="s">
        <v>4014</v>
      </c>
      <c r="D355" s="822" t="s">
        <v>4381</v>
      </c>
      <c r="E355" s="822" t="s">
        <v>4382</v>
      </c>
      <c r="F355" s="831">
        <v>4</v>
      </c>
      <c r="G355" s="831">
        <v>31008</v>
      </c>
      <c r="H355" s="831"/>
      <c r="I355" s="831">
        <v>7752</v>
      </c>
      <c r="J355" s="831">
        <v>1</v>
      </c>
      <c r="K355" s="831">
        <v>7752</v>
      </c>
      <c r="L355" s="831"/>
      <c r="M355" s="831">
        <v>7752</v>
      </c>
      <c r="N355" s="831">
        <v>2</v>
      </c>
      <c r="O355" s="831">
        <v>13502</v>
      </c>
      <c r="P355" s="827"/>
      <c r="Q355" s="832">
        <v>6751</v>
      </c>
    </row>
    <row r="356" spans="1:17" ht="14.45" customHeight="1" x14ac:dyDescent="0.2">
      <c r="A356" s="821" t="s">
        <v>569</v>
      </c>
      <c r="B356" s="822" t="s">
        <v>3892</v>
      </c>
      <c r="C356" s="822" t="s">
        <v>4014</v>
      </c>
      <c r="D356" s="822" t="s">
        <v>4383</v>
      </c>
      <c r="E356" s="822" t="s">
        <v>4384</v>
      </c>
      <c r="F356" s="831">
        <v>2</v>
      </c>
      <c r="G356" s="831">
        <v>308</v>
      </c>
      <c r="H356" s="831"/>
      <c r="I356" s="831">
        <v>154</v>
      </c>
      <c r="J356" s="831">
        <v>3</v>
      </c>
      <c r="K356" s="831">
        <v>469.7</v>
      </c>
      <c r="L356" s="831"/>
      <c r="M356" s="831">
        <v>156.56666666666666</v>
      </c>
      <c r="N356" s="831">
        <v>2</v>
      </c>
      <c r="O356" s="831">
        <v>317.24</v>
      </c>
      <c r="P356" s="827"/>
      <c r="Q356" s="832">
        <v>158.62</v>
      </c>
    </row>
    <row r="357" spans="1:17" ht="14.45" customHeight="1" x14ac:dyDescent="0.2">
      <c r="A357" s="821" t="s">
        <v>569</v>
      </c>
      <c r="B357" s="822" t="s">
        <v>3892</v>
      </c>
      <c r="C357" s="822" t="s">
        <v>4014</v>
      </c>
      <c r="D357" s="822" t="s">
        <v>4385</v>
      </c>
      <c r="E357" s="822" t="s">
        <v>4386</v>
      </c>
      <c r="F357" s="831">
        <v>1</v>
      </c>
      <c r="G357" s="831">
        <v>1645</v>
      </c>
      <c r="H357" s="831"/>
      <c r="I357" s="831">
        <v>1645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569</v>
      </c>
      <c r="B358" s="822" t="s">
        <v>3892</v>
      </c>
      <c r="C358" s="822" t="s">
        <v>4014</v>
      </c>
      <c r="D358" s="822" t="s">
        <v>4387</v>
      </c>
      <c r="E358" s="822" t="s">
        <v>4388</v>
      </c>
      <c r="F358" s="831">
        <v>3</v>
      </c>
      <c r="G358" s="831">
        <v>30512.61</v>
      </c>
      <c r="H358" s="831"/>
      <c r="I358" s="831">
        <v>10170.870000000001</v>
      </c>
      <c r="J358" s="831"/>
      <c r="K358" s="831"/>
      <c r="L358" s="831"/>
      <c r="M358" s="831"/>
      <c r="N358" s="831">
        <v>1</v>
      </c>
      <c r="O358" s="831">
        <v>8695.2999999999993</v>
      </c>
      <c r="P358" s="827"/>
      <c r="Q358" s="832">
        <v>8695.2999999999993</v>
      </c>
    </row>
    <row r="359" spans="1:17" ht="14.45" customHeight="1" x14ac:dyDescent="0.2">
      <c r="A359" s="821" t="s">
        <v>569</v>
      </c>
      <c r="B359" s="822" t="s">
        <v>3892</v>
      </c>
      <c r="C359" s="822" t="s">
        <v>4014</v>
      </c>
      <c r="D359" s="822" t="s">
        <v>4389</v>
      </c>
      <c r="E359" s="822" t="s">
        <v>4390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5195.7</v>
      </c>
      <c r="P359" s="827"/>
      <c r="Q359" s="832">
        <v>5195.7</v>
      </c>
    </row>
    <row r="360" spans="1:17" ht="14.45" customHeight="1" x14ac:dyDescent="0.2">
      <c r="A360" s="821" t="s">
        <v>569</v>
      </c>
      <c r="B360" s="822" t="s">
        <v>3892</v>
      </c>
      <c r="C360" s="822" t="s">
        <v>4014</v>
      </c>
      <c r="D360" s="822" t="s">
        <v>4391</v>
      </c>
      <c r="E360" s="822" t="s">
        <v>4392</v>
      </c>
      <c r="F360" s="831">
        <v>2</v>
      </c>
      <c r="G360" s="831">
        <v>943.92</v>
      </c>
      <c r="H360" s="831"/>
      <c r="I360" s="831">
        <v>471.96</v>
      </c>
      <c r="J360" s="831"/>
      <c r="K360" s="831"/>
      <c r="L360" s="831"/>
      <c r="M360" s="831"/>
      <c r="N360" s="831">
        <v>2</v>
      </c>
      <c r="O360" s="831">
        <v>943.92</v>
      </c>
      <c r="P360" s="827"/>
      <c r="Q360" s="832">
        <v>471.96</v>
      </c>
    </row>
    <row r="361" spans="1:17" ht="14.45" customHeight="1" x14ac:dyDescent="0.2">
      <c r="A361" s="821" t="s">
        <v>569</v>
      </c>
      <c r="B361" s="822" t="s">
        <v>3892</v>
      </c>
      <c r="C361" s="822" t="s">
        <v>4014</v>
      </c>
      <c r="D361" s="822" t="s">
        <v>4393</v>
      </c>
      <c r="E361" s="822" t="s">
        <v>4117</v>
      </c>
      <c r="F361" s="831">
        <v>1</v>
      </c>
      <c r="G361" s="831">
        <v>14193</v>
      </c>
      <c r="H361" s="831"/>
      <c r="I361" s="831">
        <v>14193</v>
      </c>
      <c r="J361" s="831">
        <v>2</v>
      </c>
      <c r="K361" s="831">
        <v>24270</v>
      </c>
      <c r="L361" s="831"/>
      <c r="M361" s="831">
        <v>12135</v>
      </c>
      <c r="N361" s="831">
        <v>1</v>
      </c>
      <c r="O361" s="831">
        <v>12135</v>
      </c>
      <c r="P361" s="827"/>
      <c r="Q361" s="832">
        <v>12135</v>
      </c>
    </row>
    <row r="362" spans="1:17" ht="14.45" customHeight="1" x14ac:dyDescent="0.2">
      <c r="A362" s="821" t="s">
        <v>569</v>
      </c>
      <c r="B362" s="822" t="s">
        <v>3892</v>
      </c>
      <c r="C362" s="822" t="s">
        <v>4014</v>
      </c>
      <c r="D362" s="822" t="s">
        <v>4394</v>
      </c>
      <c r="E362" s="822" t="s">
        <v>4395</v>
      </c>
      <c r="F362" s="831">
        <v>8</v>
      </c>
      <c r="G362" s="831">
        <v>53931.040000000001</v>
      </c>
      <c r="H362" s="831"/>
      <c r="I362" s="831">
        <v>6741.38</v>
      </c>
      <c r="J362" s="831">
        <v>3</v>
      </c>
      <c r="K362" s="831">
        <v>20224.14</v>
      </c>
      <c r="L362" s="831"/>
      <c r="M362" s="831">
        <v>6741.38</v>
      </c>
      <c r="N362" s="831">
        <v>4</v>
      </c>
      <c r="O362" s="831">
        <v>26965.52</v>
      </c>
      <c r="P362" s="827"/>
      <c r="Q362" s="832">
        <v>6741.38</v>
      </c>
    </row>
    <row r="363" spans="1:17" ht="14.45" customHeight="1" x14ac:dyDescent="0.2">
      <c r="A363" s="821" t="s">
        <v>569</v>
      </c>
      <c r="B363" s="822" t="s">
        <v>3892</v>
      </c>
      <c r="C363" s="822" t="s">
        <v>4014</v>
      </c>
      <c r="D363" s="822" t="s">
        <v>4396</v>
      </c>
      <c r="E363" s="822" t="s">
        <v>4397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2468.85</v>
      </c>
      <c r="P363" s="827"/>
      <c r="Q363" s="832">
        <v>2468.85</v>
      </c>
    </row>
    <row r="364" spans="1:17" ht="14.45" customHeight="1" x14ac:dyDescent="0.2">
      <c r="A364" s="821" t="s">
        <v>569</v>
      </c>
      <c r="B364" s="822" t="s">
        <v>3892</v>
      </c>
      <c r="C364" s="822" t="s">
        <v>4014</v>
      </c>
      <c r="D364" s="822" t="s">
        <v>4398</v>
      </c>
      <c r="E364" s="822" t="s">
        <v>4399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241.5</v>
      </c>
      <c r="P364" s="827"/>
      <c r="Q364" s="832">
        <v>241.5</v>
      </c>
    </row>
    <row r="365" spans="1:17" ht="14.45" customHeight="1" x14ac:dyDescent="0.2">
      <c r="A365" s="821" t="s">
        <v>569</v>
      </c>
      <c r="B365" s="822" t="s">
        <v>3892</v>
      </c>
      <c r="C365" s="822" t="s">
        <v>4014</v>
      </c>
      <c r="D365" s="822" t="s">
        <v>4400</v>
      </c>
      <c r="E365" s="822" t="s">
        <v>4401</v>
      </c>
      <c r="F365" s="831">
        <v>1</v>
      </c>
      <c r="G365" s="831">
        <v>3898.38</v>
      </c>
      <c r="H365" s="831"/>
      <c r="I365" s="831">
        <v>3898.38</v>
      </c>
      <c r="J365" s="831">
        <v>2</v>
      </c>
      <c r="K365" s="831">
        <v>7577.36</v>
      </c>
      <c r="L365" s="831"/>
      <c r="M365" s="831">
        <v>3788.68</v>
      </c>
      <c r="N365" s="831">
        <v>1</v>
      </c>
      <c r="O365" s="831">
        <v>3898.38</v>
      </c>
      <c r="P365" s="827"/>
      <c r="Q365" s="832">
        <v>3898.38</v>
      </c>
    </row>
    <row r="366" spans="1:17" ht="14.45" customHeight="1" x14ac:dyDescent="0.2">
      <c r="A366" s="821" t="s">
        <v>569</v>
      </c>
      <c r="B366" s="822" t="s">
        <v>3892</v>
      </c>
      <c r="C366" s="822" t="s">
        <v>4014</v>
      </c>
      <c r="D366" s="822" t="s">
        <v>4402</v>
      </c>
      <c r="E366" s="822" t="s">
        <v>4403</v>
      </c>
      <c r="F366" s="831">
        <v>1</v>
      </c>
      <c r="G366" s="831">
        <v>35675.78</v>
      </c>
      <c r="H366" s="831"/>
      <c r="I366" s="831">
        <v>35675.78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569</v>
      </c>
      <c r="B367" s="822" t="s">
        <v>3892</v>
      </c>
      <c r="C367" s="822" t="s">
        <v>4014</v>
      </c>
      <c r="D367" s="822" t="s">
        <v>4404</v>
      </c>
      <c r="E367" s="822" t="s">
        <v>4405</v>
      </c>
      <c r="F367" s="831">
        <v>3</v>
      </c>
      <c r="G367" s="831">
        <v>3564.27</v>
      </c>
      <c r="H367" s="831"/>
      <c r="I367" s="831">
        <v>1188.0899999999999</v>
      </c>
      <c r="J367" s="831">
        <v>5</v>
      </c>
      <c r="K367" s="831">
        <v>5675.85</v>
      </c>
      <c r="L367" s="831"/>
      <c r="M367" s="831">
        <v>1135.17</v>
      </c>
      <c r="N367" s="831"/>
      <c r="O367" s="831"/>
      <c r="P367" s="827"/>
      <c r="Q367" s="832"/>
    </row>
    <row r="368" spans="1:17" ht="14.45" customHeight="1" x14ac:dyDescent="0.2">
      <c r="A368" s="821" t="s">
        <v>569</v>
      </c>
      <c r="B368" s="822" t="s">
        <v>3892</v>
      </c>
      <c r="C368" s="822" t="s">
        <v>4014</v>
      </c>
      <c r="D368" s="822" t="s">
        <v>4406</v>
      </c>
      <c r="E368" s="822" t="s">
        <v>4407</v>
      </c>
      <c r="F368" s="831">
        <v>4</v>
      </c>
      <c r="G368" s="831">
        <v>3231.72</v>
      </c>
      <c r="H368" s="831"/>
      <c r="I368" s="831">
        <v>807.93</v>
      </c>
      <c r="J368" s="831">
        <v>8</v>
      </c>
      <c r="K368" s="831">
        <v>4735.28</v>
      </c>
      <c r="L368" s="831"/>
      <c r="M368" s="831">
        <v>591.91</v>
      </c>
      <c r="N368" s="831"/>
      <c r="O368" s="831"/>
      <c r="P368" s="827"/>
      <c r="Q368" s="832"/>
    </row>
    <row r="369" spans="1:17" ht="14.45" customHeight="1" x14ac:dyDescent="0.2">
      <c r="A369" s="821" t="s">
        <v>569</v>
      </c>
      <c r="B369" s="822" t="s">
        <v>3892</v>
      </c>
      <c r="C369" s="822" t="s">
        <v>4014</v>
      </c>
      <c r="D369" s="822" t="s">
        <v>4408</v>
      </c>
      <c r="E369" s="822" t="s">
        <v>4409</v>
      </c>
      <c r="F369" s="831">
        <v>1</v>
      </c>
      <c r="G369" s="831">
        <v>5934</v>
      </c>
      <c r="H369" s="831"/>
      <c r="I369" s="831">
        <v>5934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569</v>
      </c>
      <c r="B370" s="822" t="s">
        <v>3892</v>
      </c>
      <c r="C370" s="822" t="s">
        <v>4014</v>
      </c>
      <c r="D370" s="822" t="s">
        <v>4410</v>
      </c>
      <c r="E370" s="822" t="s">
        <v>4411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1368.5</v>
      </c>
      <c r="P370" s="827"/>
      <c r="Q370" s="832">
        <v>1368.5</v>
      </c>
    </row>
    <row r="371" spans="1:17" ht="14.45" customHeight="1" x14ac:dyDescent="0.2">
      <c r="A371" s="821" t="s">
        <v>569</v>
      </c>
      <c r="B371" s="822" t="s">
        <v>3892</v>
      </c>
      <c r="C371" s="822" t="s">
        <v>4014</v>
      </c>
      <c r="D371" s="822" t="s">
        <v>4412</v>
      </c>
      <c r="E371" s="822" t="s">
        <v>4413</v>
      </c>
      <c r="F371" s="831">
        <v>1</v>
      </c>
      <c r="G371" s="831">
        <v>5704.49</v>
      </c>
      <c r="H371" s="831"/>
      <c r="I371" s="831">
        <v>5704.49</v>
      </c>
      <c r="J371" s="831">
        <v>2</v>
      </c>
      <c r="K371" s="831">
        <v>11408.9</v>
      </c>
      <c r="L371" s="831"/>
      <c r="M371" s="831">
        <v>5704.45</v>
      </c>
      <c r="N371" s="831"/>
      <c r="O371" s="831"/>
      <c r="P371" s="827"/>
      <c r="Q371" s="832"/>
    </row>
    <row r="372" spans="1:17" ht="14.45" customHeight="1" x14ac:dyDescent="0.2">
      <c r="A372" s="821" t="s">
        <v>569</v>
      </c>
      <c r="B372" s="822" t="s">
        <v>3892</v>
      </c>
      <c r="C372" s="822" t="s">
        <v>4014</v>
      </c>
      <c r="D372" s="822" t="s">
        <v>4414</v>
      </c>
      <c r="E372" s="822" t="s">
        <v>4313</v>
      </c>
      <c r="F372" s="831"/>
      <c r="G372" s="831"/>
      <c r="H372" s="831"/>
      <c r="I372" s="831"/>
      <c r="J372" s="831">
        <v>38</v>
      </c>
      <c r="K372" s="831">
        <v>10519.16</v>
      </c>
      <c r="L372" s="831"/>
      <c r="M372" s="831">
        <v>276.82</v>
      </c>
      <c r="N372" s="831"/>
      <c r="O372" s="831"/>
      <c r="P372" s="827"/>
      <c r="Q372" s="832"/>
    </row>
    <row r="373" spans="1:17" ht="14.45" customHeight="1" x14ac:dyDescent="0.2">
      <c r="A373" s="821" t="s">
        <v>569</v>
      </c>
      <c r="B373" s="822" t="s">
        <v>3892</v>
      </c>
      <c r="C373" s="822" t="s">
        <v>4014</v>
      </c>
      <c r="D373" s="822" t="s">
        <v>4415</v>
      </c>
      <c r="E373" s="822" t="s">
        <v>4416</v>
      </c>
      <c r="F373" s="831"/>
      <c r="G373" s="831"/>
      <c r="H373" s="831"/>
      <c r="I373" s="831"/>
      <c r="J373" s="831">
        <v>2</v>
      </c>
      <c r="K373" s="831">
        <v>9647.58</v>
      </c>
      <c r="L373" s="831"/>
      <c r="M373" s="831">
        <v>4823.79</v>
      </c>
      <c r="N373" s="831"/>
      <c r="O373" s="831"/>
      <c r="P373" s="827"/>
      <c r="Q373" s="832"/>
    </row>
    <row r="374" spans="1:17" ht="14.45" customHeight="1" x14ac:dyDescent="0.2">
      <c r="A374" s="821" t="s">
        <v>569</v>
      </c>
      <c r="B374" s="822" t="s">
        <v>3892</v>
      </c>
      <c r="C374" s="822" t="s">
        <v>4014</v>
      </c>
      <c r="D374" s="822" t="s">
        <v>4417</v>
      </c>
      <c r="E374" s="822" t="s">
        <v>4418</v>
      </c>
      <c r="F374" s="831">
        <v>4</v>
      </c>
      <c r="G374" s="831">
        <v>15283.44</v>
      </c>
      <c r="H374" s="831"/>
      <c r="I374" s="831">
        <v>3820.86</v>
      </c>
      <c r="J374" s="831"/>
      <c r="K374" s="831"/>
      <c r="L374" s="831"/>
      <c r="M374" s="831"/>
      <c r="N374" s="831">
        <v>4</v>
      </c>
      <c r="O374" s="831">
        <v>15281.2</v>
      </c>
      <c r="P374" s="827"/>
      <c r="Q374" s="832">
        <v>3820.3</v>
      </c>
    </row>
    <row r="375" spans="1:17" ht="14.45" customHeight="1" x14ac:dyDescent="0.2">
      <c r="A375" s="821" t="s">
        <v>569</v>
      </c>
      <c r="B375" s="822" t="s">
        <v>3892</v>
      </c>
      <c r="C375" s="822" t="s">
        <v>4014</v>
      </c>
      <c r="D375" s="822" t="s">
        <v>4419</v>
      </c>
      <c r="E375" s="822"/>
      <c r="F375" s="831">
        <v>8</v>
      </c>
      <c r="G375" s="831">
        <v>38720</v>
      </c>
      <c r="H375" s="831"/>
      <c r="I375" s="831">
        <v>4840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569</v>
      </c>
      <c r="B376" s="822" t="s">
        <v>3892</v>
      </c>
      <c r="C376" s="822" t="s">
        <v>4014</v>
      </c>
      <c r="D376" s="822" t="s">
        <v>4420</v>
      </c>
      <c r="E376" s="822"/>
      <c r="F376" s="831">
        <v>3</v>
      </c>
      <c r="G376" s="831">
        <v>26656.36</v>
      </c>
      <c r="H376" s="831"/>
      <c r="I376" s="831">
        <v>8885.4533333333329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569</v>
      </c>
      <c r="B377" s="822" t="s">
        <v>3892</v>
      </c>
      <c r="C377" s="822" t="s">
        <v>4014</v>
      </c>
      <c r="D377" s="822" t="s">
        <v>4421</v>
      </c>
      <c r="E377" s="822" t="s">
        <v>4422</v>
      </c>
      <c r="F377" s="831"/>
      <c r="G377" s="831"/>
      <c r="H377" s="831"/>
      <c r="I377" s="831"/>
      <c r="J377" s="831">
        <v>0.1</v>
      </c>
      <c r="K377" s="831">
        <v>607.85</v>
      </c>
      <c r="L377" s="831"/>
      <c r="M377" s="831">
        <v>6078.5</v>
      </c>
      <c r="N377" s="831"/>
      <c r="O377" s="831"/>
      <c r="P377" s="827"/>
      <c r="Q377" s="832"/>
    </row>
    <row r="378" spans="1:17" ht="14.45" customHeight="1" x14ac:dyDescent="0.2">
      <c r="A378" s="821" t="s">
        <v>569</v>
      </c>
      <c r="B378" s="822" t="s">
        <v>3892</v>
      </c>
      <c r="C378" s="822" t="s">
        <v>4014</v>
      </c>
      <c r="D378" s="822" t="s">
        <v>4423</v>
      </c>
      <c r="E378" s="822" t="s">
        <v>4424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508.79</v>
      </c>
      <c r="P378" s="827"/>
      <c r="Q378" s="832">
        <v>508.79</v>
      </c>
    </row>
    <row r="379" spans="1:17" ht="14.45" customHeight="1" x14ac:dyDescent="0.2">
      <c r="A379" s="821" t="s">
        <v>569</v>
      </c>
      <c r="B379" s="822" t="s">
        <v>3892</v>
      </c>
      <c r="C379" s="822" t="s">
        <v>4014</v>
      </c>
      <c r="D379" s="822" t="s">
        <v>4425</v>
      </c>
      <c r="E379" s="822" t="s">
        <v>4426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14258.68</v>
      </c>
      <c r="P379" s="827"/>
      <c r="Q379" s="832">
        <v>14258.68</v>
      </c>
    </row>
    <row r="380" spans="1:17" ht="14.45" customHeight="1" x14ac:dyDescent="0.2">
      <c r="A380" s="821" t="s">
        <v>569</v>
      </c>
      <c r="B380" s="822" t="s">
        <v>3892</v>
      </c>
      <c r="C380" s="822" t="s">
        <v>4014</v>
      </c>
      <c r="D380" s="822" t="s">
        <v>4427</v>
      </c>
      <c r="E380" s="822" t="s">
        <v>4428</v>
      </c>
      <c r="F380" s="831"/>
      <c r="G380" s="831"/>
      <c r="H380" s="831"/>
      <c r="I380" s="831"/>
      <c r="J380" s="831">
        <v>3</v>
      </c>
      <c r="K380" s="831">
        <v>799.35</v>
      </c>
      <c r="L380" s="831"/>
      <c r="M380" s="831">
        <v>266.45</v>
      </c>
      <c r="N380" s="831"/>
      <c r="O380" s="831"/>
      <c r="P380" s="827"/>
      <c r="Q380" s="832"/>
    </row>
    <row r="381" spans="1:17" ht="14.45" customHeight="1" x14ac:dyDescent="0.2">
      <c r="A381" s="821" t="s">
        <v>569</v>
      </c>
      <c r="B381" s="822" t="s">
        <v>3892</v>
      </c>
      <c r="C381" s="822" t="s">
        <v>4014</v>
      </c>
      <c r="D381" s="822" t="s">
        <v>4429</v>
      </c>
      <c r="E381" s="822" t="s">
        <v>4313</v>
      </c>
      <c r="F381" s="831"/>
      <c r="G381" s="831"/>
      <c r="H381" s="831"/>
      <c r="I381" s="831"/>
      <c r="J381" s="831">
        <v>5</v>
      </c>
      <c r="K381" s="831">
        <v>3348.05</v>
      </c>
      <c r="L381" s="831"/>
      <c r="M381" s="831">
        <v>669.61</v>
      </c>
      <c r="N381" s="831"/>
      <c r="O381" s="831"/>
      <c r="P381" s="827"/>
      <c r="Q381" s="832"/>
    </row>
    <row r="382" spans="1:17" ht="14.45" customHeight="1" x14ac:dyDescent="0.2">
      <c r="A382" s="821" t="s">
        <v>569</v>
      </c>
      <c r="B382" s="822" t="s">
        <v>3892</v>
      </c>
      <c r="C382" s="822" t="s">
        <v>4014</v>
      </c>
      <c r="D382" s="822" t="s">
        <v>4430</v>
      </c>
      <c r="E382" s="822" t="s">
        <v>4431</v>
      </c>
      <c r="F382" s="831">
        <v>2</v>
      </c>
      <c r="G382" s="831">
        <v>13386.78</v>
      </c>
      <c r="H382" s="831"/>
      <c r="I382" s="831">
        <v>6693.39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569</v>
      </c>
      <c r="B383" s="822" t="s">
        <v>3892</v>
      </c>
      <c r="C383" s="822" t="s">
        <v>4014</v>
      </c>
      <c r="D383" s="822" t="s">
        <v>4432</v>
      </c>
      <c r="E383" s="822" t="s">
        <v>4313</v>
      </c>
      <c r="F383" s="831"/>
      <c r="G383" s="831"/>
      <c r="H383" s="831"/>
      <c r="I383" s="831"/>
      <c r="J383" s="831">
        <v>2</v>
      </c>
      <c r="K383" s="831">
        <v>579.29999999999995</v>
      </c>
      <c r="L383" s="831"/>
      <c r="M383" s="831">
        <v>289.64999999999998</v>
      </c>
      <c r="N383" s="831"/>
      <c r="O383" s="831"/>
      <c r="P383" s="827"/>
      <c r="Q383" s="832"/>
    </row>
    <row r="384" spans="1:17" ht="14.45" customHeight="1" x14ac:dyDescent="0.2">
      <c r="A384" s="821" t="s">
        <v>569</v>
      </c>
      <c r="B384" s="822" t="s">
        <v>3892</v>
      </c>
      <c r="C384" s="822" t="s">
        <v>4014</v>
      </c>
      <c r="D384" s="822" t="s">
        <v>4433</v>
      </c>
      <c r="E384" s="822" t="s">
        <v>4434</v>
      </c>
      <c r="F384" s="831">
        <v>1</v>
      </c>
      <c r="G384" s="831">
        <v>5252.8</v>
      </c>
      <c r="H384" s="831"/>
      <c r="I384" s="831">
        <v>5252.8</v>
      </c>
      <c r="J384" s="831"/>
      <c r="K384" s="831"/>
      <c r="L384" s="831"/>
      <c r="M384" s="831"/>
      <c r="N384" s="831">
        <v>1</v>
      </c>
      <c r="O384" s="831">
        <v>5192.25</v>
      </c>
      <c r="P384" s="827"/>
      <c r="Q384" s="832">
        <v>5192.25</v>
      </c>
    </row>
    <row r="385" spans="1:17" ht="14.45" customHeight="1" x14ac:dyDescent="0.2">
      <c r="A385" s="821" t="s">
        <v>569</v>
      </c>
      <c r="B385" s="822" t="s">
        <v>3892</v>
      </c>
      <c r="C385" s="822" t="s">
        <v>4014</v>
      </c>
      <c r="D385" s="822" t="s">
        <v>4435</v>
      </c>
      <c r="E385" s="822" t="s">
        <v>4436</v>
      </c>
      <c r="F385" s="831">
        <v>6</v>
      </c>
      <c r="G385" s="831">
        <v>5737.2000000000007</v>
      </c>
      <c r="H385" s="831"/>
      <c r="I385" s="831">
        <v>956.20000000000016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569</v>
      </c>
      <c r="B386" s="822" t="s">
        <v>3892</v>
      </c>
      <c r="C386" s="822" t="s">
        <v>4014</v>
      </c>
      <c r="D386" s="822" t="s">
        <v>4437</v>
      </c>
      <c r="E386" s="822" t="s">
        <v>4438</v>
      </c>
      <c r="F386" s="831">
        <v>3</v>
      </c>
      <c r="G386" s="831">
        <v>2024.88</v>
      </c>
      <c r="H386" s="831"/>
      <c r="I386" s="831">
        <v>674.96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569</v>
      </c>
      <c r="B387" s="822" t="s">
        <v>3892</v>
      </c>
      <c r="C387" s="822" t="s">
        <v>4014</v>
      </c>
      <c r="D387" s="822" t="s">
        <v>4439</v>
      </c>
      <c r="E387" s="822" t="s">
        <v>4440</v>
      </c>
      <c r="F387" s="831">
        <v>5</v>
      </c>
      <c r="G387" s="831">
        <v>5162.7</v>
      </c>
      <c r="H387" s="831"/>
      <c r="I387" s="831">
        <v>1032.54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569</v>
      </c>
      <c r="B388" s="822" t="s">
        <v>3892</v>
      </c>
      <c r="C388" s="822" t="s">
        <v>4014</v>
      </c>
      <c r="D388" s="822" t="s">
        <v>4441</v>
      </c>
      <c r="E388" s="822" t="s">
        <v>4442</v>
      </c>
      <c r="F388" s="831">
        <v>6</v>
      </c>
      <c r="G388" s="831">
        <v>2048.88</v>
      </c>
      <c r="H388" s="831"/>
      <c r="I388" s="831">
        <v>341.48</v>
      </c>
      <c r="J388" s="831">
        <v>5</v>
      </c>
      <c r="K388" s="831">
        <v>1707.4</v>
      </c>
      <c r="L388" s="831"/>
      <c r="M388" s="831">
        <v>341.48</v>
      </c>
      <c r="N388" s="831">
        <v>9</v>
      </c>
      <c r="O388" s="831">
        <v>3073.23</v>
      </c>
      <c r="P388" s="827"/>
      <c r="Q388" s="832">
        <v>341.47</v>
      </c>
    </row>
    <row r="389" spans="1:17" ht="14.45" customHeight="1" x14ac:dyDescent="0.2">
      <c r="A389" s="821" t="s">
        <v>569</v>
      </c>
      <c r="B389" s="822" t="s">
        <v>3892</v>
      </c>
      <c r="C389" s="822" t="s">
        <v>4014</v>
      </c>
      <c r="D389" s="822" t="s">
        <v>4443</v>
      </c>
      <c r="E389" s="822" t="s">
        <v>4444</v>
      </c>
      <c r="F389" s="831"/>
      <c r="G389" s="831"/>
      <c r="H389" s="831"/>
      <c r="I389" s="831"/>
      <c r="J389" s="831"/>
      <c r="K389" s="831"/>
      <c r="L389" s="831"/>
      <c r="M389" s="831"/>
      <c r="N389" s="831">
        <v>3</v>
      </c>
      <c r="O389" s="831">
        <v>678.3</v>
      </c>
      <c r="P389" s="827"/>
      <c r="Q389" s="832">
        <v>226.1</v>
      </c>
    </row>
    <row r="390" spans="1:17" ht="14.45" customHeight="1" x14ac:dyDescent="0.2">
      <c r="A390" s="821" t="s">
        <v>569</v>
      </c>
      <c r="B390" s="822" t="s">
        <v>3892</v>
      </c>
      <c r="C390" s="822" t="s">
        <v>4014</v>
      </c>
      <c r="D390" s="822" t="s">
        <v>4445</v>
      </c>
      <c r="E390" s="822" t="s">
        <v>4446</v>
      </c>
      <c r="F390" s="831"/>
      <c r="G390" s="831"/>
      <c r="H390" s="831"/>
      <c r="I390" s="831"/>
      <c r="J390" s="831">
        <v>1</v>
      </c>
      <c r="K390" s="831">
        <v>9400</v>
      </c>
      <c r="L390" s="831"/>
      <c r="M390" s="831">
        <v>9400</v>
      </c>
      <c r="N390" s="831"/>
      <c r="O390" s="831"/>
      <c r="P390" s="827"/>
      <c r="Q390" s="832"/>
    </row>
    <row r="391" spans="1:17" ht="14.45" customHeight="1" x14ac:dyDescent="0.2">
      <c r="A391" s="821" t="s">
        <v>569</v>
      </c>
      <c r="B391" s="822" t="s">
        <v>3892</v>
      </c>
      <c r="C391" s="822" t="s">
        <v>4014</v>
      </c>
      <c r="D391" s="822" t="s">
        <v>4447</v>
      </c>
      <c r="E391" s="822" t="s">
        <v>4448</v>
      </c>
      <c r="F391" s="831">
        <v>2</v>
      </c>
      <c r="G391" s="831">
        <v>10352</v>
      </c>
      <c r="H391" s="831"/>
      <c r="I391" s="831">
        <v>5176</v>
      </c>
      <c r="J391" s="831">
        <v>0.4</v>
      </c>
      <c r="K391" s="831">
        <v>2070</v>
      </c>
      <c r="L391" s="831"/>
      <c r="M391" s="831">
        <v>5175</v>
      </c>
      <c r="N391" s="831"/>
      <c r="O391" s="831"/>
      <c r="P391" s="827"/>
      <c r="Q391" s="832"/>
    </row>
    <row r="392" spans="1:17" ht="14.45" customHeight="1" x14ac:dyDescent="0.2">
      <c r="A392" s="821" t="s">
        <v>569</v>
      </c>
      <c r="B392" s="822" t="s">
        <v>3892</v>
      </c>
      <c r="C392" s="822" t="s">
        <v>4014</v>
      </c>
      <c r="D392" s="822" t="s">
        <v>4449</v>
      </c>
      <c r="E392" s="822" t="s">
        <v>4450</v>
      </c>
      <c r="F392" s="831">
        <v>2</v>
      </c>
      <c r="G392" s="831">
        <v>8773.98</v>
      </c>
      <c r="H392" s="831"/>
      <c r="I392" s="831">
        <v>4386.99</v>
      </c>
      <c r="J392" s="831">
        <v>3</v>
      </c>
      <c r="K392" s="831">
        <v>13160.97</v>
      </c>
      <c r="L392" s="831"/>
      <c r="M392" s="831">
        <v>4386.99</v>
      </c>
      <c r="N392" s="831">
        <v>6</v>
      </c>
      <c r="O392" s="831">
        <v>26321.939999999995</v>
      </c>
      <c r="P392" s="827"/>
      <c r="Q392" s="832">
        <v>4386.9899999999989</v>
      </c>
    </row>
    <row r="393" spans="1:17" ht="14.45" customHeight="1" x14ac:dyDescent="0.2">
      <c r="A393" s="821" t="s">
        <v>569</v>
      </c>
      <c r="B393" s="822" t="s">
        <v>3892</v>
      </c>
      <c r="C393" s="822" t="s">
        <v>4014</v>
      </c>
      <c r="D393" s="822" t="s">
        <v>4451</v>
      </c>
      <c r="E393" s="822" t="s">
        <v>4452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12409.42</v>
      </c>
      <c r="P393" s="827"/>
      <c r="Q393" s="832">
        <v>12409.42</v>
      </c>
    </row>
    <row r="394" spans="1:17" ht="14.45" customHeight="1" x14ac:dyDescent="0.2">
      <c r="A394" s="821" t="s">
        <v>569</v>
      </c>
      <c r="B394" s="822" t="s">
        <v>3892</v>
      </c>
      <c r="C394" s="822" t="s">
        <v>4014</v>
      </c>
      <c r="D394" s="822" t="s">
        <v>4453</v>
      </c>
      <c r="E394" s="822" t="s">
        <v>4335</v>
      </c>
      <c r="F394" s="831">
        <v>3</v>
      </c>
      <c r="G394" s="831">
        <v>26838.899999999998</v>
      </c>
      <c r="H394" s="831"/>
      <c r="I394" s="831">
        <v>8946.2999999999993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569</v>
      </c>
      <c r="B395" s="822" t="s">
        <v>3892</v>
      </c>
      <c r="C395" s="822" t="s">
        <v>4014</v>
      </c>
      <c r="D395" s="822" t="s">
        <v>4454</v>
      </c>
      <c r="E395" s="822" t="s">
        <v>4455</v>
      </c>
      <c r="F395" s="831">
        <v>1</v>
      </c>
      <c r="G395" s="831">
        <v>8669.48</v>
      </c>
      <c r="H395" s="831"/>
      <c r="I395" s="831">
        <v>8669.48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569</v>
      </c>
      <c r="B396" s="822" t="s">
        <v>3892</v>
      </c>
      <c r="C396" s="822" t="s">
        <v>4014</v>
      </c>
      <c r="D396" s="822" t="s">
        <v>4456</v>
      </c>
      <c r="E396" s="822" t="s">
        <v>4457</v>
      </c>
      <c r="F396" s="831">
        <v>2</v>
      </c>
      <c r="G396" s="831">
        <v>10173.16</v>
      </c>
      <c r="H396" s="831"/>
      <c r="I396" s="831">
        <v>5086.58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569</v>
      </c>
      <c r="B397" s="822" t="s">
        <v>3892</v>
      </c>
      <c r="C397" s="822" t="s">
        <v>4014</v>
      </c>
      <c r="D397" s="822" t="s">
        <v>4458</v>
      </c>
      <c r="E397" s="822" t="s">
        <v>4459</v>
      </c>
      <c r="F397" s="831">
        <v>2</v>
      </c>
      <c r="G397" s="831">
        <v>39703.5</v>
      </c>
      <c r="H397" s="831"/>
      <c r="I397" s="831">
        <v>19851.75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569</v>
      </c>
      <c r="B398" s="822" t="s">
        <v>3892</v>
      </c>
      <c r="C398" s="822" t="s">
        <v>4014</v>
      </c>
      <c r="D398" s="822" t="s">
        <v>4460</v>
      </c>
      <c r="E398" s="822" t="s">
        <v>4461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49380</v>
      </c>
      <c r="P398" s="827"/>
      <c r="Q398" s="832">
        <v>49380</v>
      </c>
    </row>
    <row r="399" spans="1:17" ht="14.45" customHeight="1" x14ac:dyDescent="0.2">
      <c r="A399" s="821" t="s">
        <v>569</v>
      </c>
      <c r="B399" s="822" t="s">
        <v>3892</v>
      </c>
      <c r="C399" s="822" t="s">
        <v>4014</v>
      </c>
      <c r="D399" s="822" t="s">
        <v>4462</v>
      </c>
      <c r="E399" s="822" t="s">
        <v>4463</v>
      </c>
      <c r="F399" s="831">
        <v>1</v>
      </c>
      <c r="G399" s="831">
        <v>9751.4599999999991</v>
      </c>
      <c r="H399" s="831"/>
      <c r="I399" s="831">
        <v>9751.4599999999991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569</v>
      </c>
      <c r="B400" s="822" t="s">
        <v>3892</v>
      </c>
      <c r="C400" s="822" t="s">
        <v>4014</v>
      </c>
      <c r="D400" s="822" t="s">
        <v>4464</v>
      </c>
      <c r="E400" s="822" t="s">
        <v>4104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3274.98</v>
      </c>
      <c r="P400" s="827"/>
      <c r="Q400" s="832">
        <v>1637.49</v>
      </c>
    </row>
    <row r="401" spans="1:17" ht="14.45" customHeight="1" x14ac:dyDescent="0.2">
      <c r="A401" s="821" t="s">
        <v>569</v>
      </c>
      <c r="B401" s="822" t="s">
        <v>3892</v>
      </c>
      <c r="C401" s="822" t="s">
        <v>4014</v>
      </c>
      <c r="D401" s="822" t="s">
        <v>4465</v>
      </c>
      <c r="E401" s="822" t="s">
        <v>4120</v>
      </c>
      <c r="F401" s="831">
        <v>2</v>
      </c>
      <c r="G401" s="831">
        <v>2412</v>
      </c>
      <c r="H401" s="831"/>
      <c r="I401" s="831">
        <v>1206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569</v>
      </c>
      <c r="B402" s="822" t="s">
        <v>3892</v>
      </c>
      <c r="C402" s="822" t="s">
        <v>4014</v>
      </c>
      <c r="D402" s="822" t="s">
        <v>4466</v>
      </c>
      <c r="E402" s="822" t="s">
        <v>4326</v>
      </c>
      <c r="F402" s="831"/>
      <c r="G402" s="831"/>
      <c r="H402" s="831"/>
      <c r="I402" s="831"/>
      <c r="J402" s="831">
        <v>1</v>
      </c>
      <c r="K402" s="831">
        <v>269.45</v>
      </c>
      <c r="L402" s="831"/>
      <c r="M402" s="831">
        <v>269.45</v>
      </c>
      <c r="N402" s="831"/>
      <c r="O402" s="831"/>
      <c r="P402" s="827"/>
      <c r="Q402" s="832"/>
    </row>
    <row r="403" spans="1:17" ht="14.45" customHeight="1" x14ac:dyDescent="0.2">
      <c r="A403" s="821" t="s">
        <v>569</v>
      </c>
      <c r="B403" s="822" t="s">
        <v>3892</v>
      </c>
      <c r="C403" s="822" t="s">
        <v>4014</v>
      </c>
      <c r="D403" s="822" t="s">
        <v>4467</v>
      </c>
      <c r="E403" s="822" t="s">
        <v>4468</v>
      </c>
      <c r="F403" s="831"/>
      <c r="G403" s="831"/>
      <c r="H403" s="831"/>
      <c r="I403" s="831"/>
      <c r="J403" s="831">
        <v>2</v>
      </c>
      <c r="K403" s="831">
        <v>18860</v>
      </c>
      <c r="L403" s="831"/>
      <c r="M403" s="831">
        <v>9430</v>
      </c>
      <c r="N403" s="831">
        <v>3</v>
      </c>
      <c r="O403" s="831">
        <v>28290</v>
      </c>
      <c r="P403" s="827"/>
      <c r="Q403" s="832">
        <v>9430</v>
      </c>
    </row>
    <row r="404" spans="1:17" ht="14.45" customHeight="1" x14ac:dyDescent="0.2">
      <c r="A404" s="821" t="s">
        <v>569</v>
      </c>
      <c r="B404" s="822" t="s">
        <v>3892</v>
      </c>
      <c r="C404" s="822" t="s">
        <v>4014</v>
      </c>
      <c r="D404" s="822" t="s">
        <v>4469</v>
      </c>
      <c r="E404" s="822" t="s">
        <v>4470</v>
      </c>
      <c r="F404" s="831">
        <v>1</v>
      </c>
      <c r="G404" s="831">
        <v>6538.21</v>
      </c>
      <c r="H404" s="831"/>
      <c r="I404" s="831">
        <v>6538.21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569</v>
      </c>
      <c r="B405" s="822" t="s">
        <v>3892</v>
      </c>
      <c r="C405" s="822" t="s">
        <v>4014</v>
      </c>
      <c r="D405" s="822" t="s">
        <v>4471</v>
      </c>
      <c r="E405" s="822" t="s">
        <v>4472</v>
      </c>
      <c r="F405" s="831">
        <v>1</v>
      </c>
      <c r="G405" s="831">
        <v>8471.24</v>
      </c>
      <c r="H405" s="831"/>
      <c r="I405" s="831">
        <v>8471.24</v>
      </c>
      <c r="J405" s="831"/>
      <c r="K405" s="831"/>
      <c r="L405" s="831"/>
      <c r="M405" s="831"/>
      <c r="N405" s="831">
        <v>1</v>
      </c>
      <c r="O405" s="831">
        <v>7242.02</v>
      </c>
      <c r="P405" s="827"/>
      <c r="Q405" s="832">
        <v>7242.02</v>
      </c>
    </row>
    <row r="406" spans="1:17" ht="14.45" customHeight="1" x14ac:dyDescent="0.2">
      <c r="A406" s="821" t="s">
        <v>569</v>
      </c>
      <c r="B406" s="822" t="s">
        <v>3892</v>
      </c>
      <c r="C406" s="822" t="s">
        <v>4014</v>
      </c>
      <c r="D406" s="822" t="s">
        <v>4473</v>
      </c>
      <c r="E406" s="822" t="s">
        <v>4474</v>
      </c>
      <c r="F406" s="831"/>
      <c r="G406" s="831"/>
      <c r="H406" s="831"/>
      <c r="I406" s="831"/>
      <c r="J406" s="831">
        <v>1</v>
      </c>
      <c r="K406" s="831">
        <v>9888.98</v>
      </c>
      <c r="L406" s="831"/>
      <c r="M406" s="831">
        <v>9888.98</v>
      </c>
      <c r="N406" s="831"/>
      <c r="O406" s="831"/>
      <c r="P406" s="827"/>
      <c r="Q406" s="832"/>
    </row>
    <row r="407" spans="1:17" ht="14.45" customHeight="1" x14ac:dyDescent="0.2">
      <c r="A407" s="821" t="s">
        <v>569</v>
      </c>
      <c r="B407" s="822" t="s">
        <v>3892</v>
      </c>
      <c r="C407" s="822" t="s">
        <v>4014</v>
      </c>
      <c r="D407" s="822" t="s">
        <v>4475</v>
      </c>
      <c r="E407" s="822" t="s">
        <v>4476</v>
      </c>
      <c r="F407" s="831"/>
      <c r="G407" s="831"/>
      <c r="H407" s="831"/>
      <c r="I407" s="831"/>
      <c r="J407" s="831">
        <v>2</v>
      </c>
      <c r="K407" s="831">
        <v>29600</v>
      </c>
      <c r="L407" s="831"/>
      <c r="M407" s="831">
        <v>14800</v>
      </c>
      <c r="N407" s="831"/>
      <c r="O407" s="831"/>
      <c r="P407" s="827"/>
      <c r="Q407" s="832"/>
    </row>
    <row r="408" spans="1:17" ht="14.45" customHeight="1" x14ac:dyDescent="0.2">
      <c r="A408" s="821" t="s">
        <v>569</v>
      </c>
      <c r="B408" s="822" t="s">
        <v>3892</v>
      </c>
      <c r="C408" s="822" t="s">
        <v>4014</v>
      </c>
      <c r="D408" s="822" t="s">
        <v>4477</v>
      </c>
      <c r="E408" s="822" t="s">
        <v>4422</v>
      </c>
      <c r="F408" s="831">
        <v>0.3</v>
      </c>
      <c r="G408" s="831">
        <v>1650.57</v>
      </c>
      <c r="H408" s="831"/>
      <c r="I408" s="831">
        <v>5501.9</v>
      </c>
      <c r="J408" s="831">
        <v>0.2</v>
      </c>
      <c r="K408" s="831">
        <v>1100.3800000000001</v>
      </c>
      <c r="L408" s="831"/>
      <c r="M408" s="831">
        <v>5501.9000000000005</v>
      </c>
      <c r="N408" s="831">
        <v>0.4</v>
      </c>
      <c r="O408" s="831">
        <v>2200.7600000000002</v>
      </c>
      <c r="P408" s="827"/>
      <c r="Q408" s="832">
        <v>5501.9000000000005</v>
      </c>
    </row>
    <row r="409" spans="1:17" ht="14.45" customHeight="1" x14ac:dyDescent="0.2">
      <c r="A409" s="821" t="s">
        <v>569</v>
      </c>
      <c r="B409" s="822" t="s">
        <v>3892</v>
      </c>
      <c r="C409" s="822" t="s">
        <v>4014</v>
      </c>
      <c r="D409" s="822" t="s">
        <v>4478</v>
      </c>
      <c r="E409" s="822" t="s">
        <v>4122</v>
      </c>
      <c r="F409" s="831">
        <v>1</v>
      </c>
      <c r="G409" s="831">
        <v>11562.71</v>
      </c>
      <c r="H409" s="831"/>
      <c r="I409" s="831">
        <v>11562.71</v>
      </c>
      <c r="J409" s="831">
        <v>1</v>
      </c>
      <c r="K409" s="831">
        <v>11562.71</v>
      </c>
      <c r="L409" s="831"/>
      <c r="M409" s="831">
        <v>11562.71</v>
      </c>
      <c r="N409" s="831"/>
      <c r="O409" s="831"/>
      <c r="P409" s="827"/>
      <c r="Q409" s="832"/>
    </row>
    <row r="410" spans="1:17" ht="14.45" customHeight="1" x14ac:dyDescent="0.2">
      <c r="A410" s="821" t="s">
        <v>569</v>
      </c>
      <c r="B410" s="822" t="s">
        <v>3892</v>
      </c>
      <c r="C410" s="822" t="s">
        <v>4014</v>
      </c>
      <c r="D410" s="822" t="s">
        <v>4479</v>
      </c>
      <c r="E410" s="822" t="s">
        <v>4480</v>
      </c>
      <c r="F410" s="831">
        <v>2</v>
      </c>
      <c r="G410" s="831">
        <v>13802.3</v>
      </c>
      <c r="H410" s="831"/>
      <c r="I410" s="831">
        <v>6901.15</v>
      </c>
      <c r="J410" s="831">
        <v>1</v>
      </c>
      <c r="K410" s="831">
        <v>5899.86</v>
      </c>
      <c r="L410" s="831"/>
      <c r="M410" s="831">
        <v>5899.86</v>
      </c>
      <c r="N410" s="831">
        <v>2</v>
      </c>
      <c r="O410" s="831">
        <v>11799.72</v>
      </c>
      <c r="P410" s="827"/>
      <c r="Q410" s="832">
        <v>5899.86</v>
      </c>
    </row>
    <row r="411" spans="1:17" ht="14.45" customHeight="1" x14ac:dyDescent="0.2">
      <c r="A411" s="821" t="s">
        <v>569</v>
      </c>
      <c r="B411" s="822" t="s">
        <v>3892</v>
      </c>
      <c r="C411" s="822" t="s">
        <v>4014</v>
      </c>
      <c r="D411" s="822" t="s">
        <v>4481</v>
      </c>
      <c r="E411" s="822" t="s">
        <v>4482</v>
      </c>
      <c r="F411" s="831">
        <v>12</v>
      </c>
      <c r="G411" s="831">
        <v>70500</v>
      </c>
      <c r="H411" s="831"/>
      <c r="I411" s="831">
        <v>5875</v>
      </c>
      <c r="J411" s="831">
        <v>1</v>
      </c>
      <c r="K411" s="831">
        <v>5875</v>
      </c>
      <c r="L411" s="831"/>
      <c r="M411" s="831">
        <v>5875</v>
      </c>
      <c r="N411" s="831">
        <v>9</v>
      </c>
      <c r="O411" s="831">
        <v>52875</v>
      </c>
      <c r="P411" s="827"/>
      <c r="Q411" s="832">
        <v>5875</v>
      </c>
    </row>
    <row r="412" spans="1:17" ht="14.45" customHeight="1" x14ac:dyDescent="0.2">
      <c r="A412" s="821" t="s">
        <v>569</v>
      </c>
      <c r="B412" s="822" t="s">
        <v>3892</v>
      </c>
      <c r="C412" s="822" t="s">
        <v>4014</v>
      </c>
      <c r="D412" s="822" t="s">
        <v>4483</v>
      </c>
      <c r="E412" s="822" t="s">
        <v>4374</v>
      </c>
      <c r="F412" s="831">
        <v>1</v>
      </c>
      <c r="G412" s="831">
        <v>6977.12</v>
      </c>
      <c r="H412" s="831"/>
      <c r="I412" s="831">
        <v>6977.12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569</v>
      </c>
      <c r="B413" s="822" t="s">
        <v>3892</v>
      </c>
      <c r="C413" s="822" t="s">
        <v>4014</v>
      </c>
      <c r="D413" s="822" t="s">
        <v>4484</v>
      </c>
      <c r="E413" s="822" t="s">
        <v>4485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7611.7</v>
      </c>
      <c r="P413" s="827"/>
      <c r="Q413" s="832">
        <v>7611.7</v>
      </c>
    </row>
    <row r="414" spans="1:17" ht="14.45" customHeight="1" x14ac:dyDescent="0.2">
      <c r="A414" s="821" t="s">
        <v>569</v>
      </c>
      <c r="B414" s="822" t="s">
        <v>3892</v>
      </c>
      <c r="C414" s="822" t="s">
        <v>4014</v>
      </c>
      <c r="D414" s="822" t="s">
        <v>4486</v>
      </c>
      <c r="E414" s="822" t="s">
        <v>4487</v>
      </c>
      <c r="F414" s="831">
        <v>1</v>
      </c>
      <c r="G414" s="831">
        <v>4642.91</v>
      </c>
      <c r="H414" s="831"/>
      <c r="I414" s="831">
        <v>4642.91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569</v>
      </c>
      <c r="B415" s="822" t="s">
        <v>3892</v>
      </c>
      <c r="C415" s="822" t="s">
        <v>4014</v>
      </c>
      <c r="D415" s="822" t="s">
        <v>4488</v>
      </c>
      <c r="E415" s="822" t="s">
        <v>4403</v>
      </c>
      <c r="F415" s="831">
        <v>1</v>
      </c>
      <c r="G415" s="831">
        <v>16714.47</v>
      </c>
      <c r="H415" s="831"/>
      <c r="I415" s="831">
        <v>16714.47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569</v>
      </c>
      <c r="B416" s="822" t="s">
        <v>3892</v>
      </c>
      <c r="C416" s="822" t="s">
        <v>4014</v>
      </c>
      <c r="D416" s="822" t="s">
        <v>4489</v>
      </c>
      <c r="E416" s="822" t="s">
        <v>4490</v>
      </c>
      <c r="F416" s="831">
        <v>1</v>
      </c>
      <c r="G416" s="831">
        <v>3550.6</v>
      </c>
      <c r="H416" s="831"/>
      <c r="I416" s="831">
        <v>3550.6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569</v>
      </c>
      <c r="B417" s="822" t="s">
        <v>3892</v>
      </c>
      <c r="C417" s="822" t="s">
        <v>4014</v>
      </c>
      <c r="D417" s="822" t="s">
        <v>4491</v>
      </c>
      <c r="E417" s="822" t="s">
        <v>4492</v>
      </c>
      <c r="F417" s="831">
        <v>1</v>
      </c>
      <c r="G417" s="831">
        <v>6716.5</v>
      </c>
      <c r="H417" s="831"/>
      <c r="I417" s="831">
        <v>6716.5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569</v>
      </c>
      <c r="B418" s="822" t="s">
        <v>3892</v>
      </c>
      <c r="C418" s="822" t="s">
        <v>4014</v>
      </c>
      <c r="D418" s="822" t="s">
        <v>4493</v>
      </c>
      <c r="E418" s="822" t="s">
        <v>4494</v>
      </c>
      <c r="F418" s="831">
        <v>1</v>
      </c>
      <c r="G418" s="831">
        <v>224.89</v>
      </c>
      <c r="H418" s="831"/>
      <c r="I418" s="831">
        <v>224.89</v>
      </c>
      <c r="J418" s="831">
        <v>4</v>
      </c>
      <c r="K418" s="831">
        <v>899.56</v>
      </c>
      <c r="L418" s="831"/>
      <c r="M418" s="831">
        <v>224.89</v>
      </c>
      <c r="N418" s="831"/>
      <c r="O418" s="831"/>
      <c r="P418" s="827"/>
      <c r="Q418" s="832"/>
    </row>
    <row r="419" spans="1:17" ht="14.45" customHeight="1" x14ac:dyDescent="0.2">
      <c r="A419" s="821" t="s">
        <v>569</v>
      </c>
      <c r="B419" s="822" t="s">
        <v>3892</v>
      </c>
      <c r="C419" s="822" t="s">
        <v>4014</v>
      </c>
      <c r="D419" s="822" t="s">
        <v>4495</v>
      </c>
      <c r="E419" s="822" t="s">
        <v>4496</v>
      </c>
      <c r="F419" s="831">
        <v>1</v>
      </c>
      <c r="G419" s="831">
        <v>226.45</v>
      </c>
      <c r="H419" s="831"/>
      <c r="I419" s="831">
        <v>226.45</v>
      </c>
      <c r="J419" s="831">
        <v>1</v>
      </c>
      <c r="K419" s="831">
        <v>192.99</v>
      </c>
      <c r="L419" s="831"/>
      <c r="M419" s="831">
        <v>192.99</v>
      </c>
      <c r="N419" s="831"/>
      <c r="O419" s="831"/>
      <c r="P419" s="827"/>
      <c r="Q419" s="832"/>
    </row>
    <row r="420" spans="1:17" ht="14.45" customHeight="1" x14ac:dyDescent="0.2">
      <c r="A420" s="821" t="s">
        <v>569</v>
      </c>
      <c r="B420" s="822" t="s">
        <v>3892</v>
      </c>
      <c r="C420" s="822" t="s">
        <v>4014</v>
      </c>
      <c r="D420" s="822" t="s">
        <v>4497</v>
      </c>
      <c r="E420" s="822" t="s">
        <v>4330</v>
      </c>
      <c r="F420" s="831">
        <v>1</v>
      </c>
      <c r="G420" s="831">
        <v>10329.44</v>
      </c>
      <c r="H420" s="831"/>
      <c r="I420" s="831">
        <v>10329.44</v>
      </c>
      <c r="J420" s="831">
        <v>1</v>
      </c>
      <c r="K420" s="831">
        <v>10329.44</v>
      </c>
      <c r="L420" s="831"/>
      <c r="M420" s="831">
        <v>10329.44</v>
      </c>
      <c r="N420" s="831">
        <v>1</v>
      </c>
      <c r="O420" s="831">
        <v>10329.44</v>
      </c>
      <c r="P420" s="827"/>
      <c r="Q420" s="832">
        <v>10329.44</v>
      </c>
    </row>
    <row r="421" spans="1:17" ht="14.45" customHeight="1" x14ac:dyDescent="0.2">
      <c r="A421" s="821" t="s">
        <v>569</v>
      </c>
      <c r="B421" s="822" t="s">
        <v>3892</v>
      </c>
      <c r="C421" s="822" t="s">
        <v>4014</v>
      </c>
      <c r="D421" s="822" t="s">
        <v>4498</v>
      </c>
      <c r="E421" s="822" t="s">
        <v>4499</v>
      </c>
      <c r="F421" s="831">
        <v>2</v>
      </c>
      <c r="G421" s="831">
        <v>21415.42</v>
      </c>
      <c r="H421" s="831"/>
      <c r="I421" s="831">
        <v>10707.71</v>
      </c>
      <c r="J421" s="831">
        <v>3</v>
      </c>
      <c r="K421" s="831">
        <v>27463.14</v>
      </c>
      <c r="L421" s="831"/>
      <c r="M421" s="831">
        <v>9154.3799999999992</v>
      </c>
      <c r="N421" s="831">
        <v>1</v>
      </c>
      <c r="O421" s="831">
        <v>9154.3799999999992</v>
      </c>
      <c r="P421" s="827"/>
      <c r="Q421" s="832">
        <v>9154.3799999999992</v>
      </c>
    </row>
    <row r="422" spans="1:17" ht="14.45" customHeight="1" x14ac:dyDescent="0.2">
      <c r="A422" s="821" t="s">
        <v>569</v>
      </c>
      <c r="B422" s="822" t="s">
        <v>3892</v>
      </c>
      <c r="C422" s="822" t="s">
        <v>4014</v>
      </c>
      <c r="D422" s="822" t="s">
        <v>4500</v>
      </c>
      <c r="E422" s="822" t="s">
        <v>4422</v>
      </c>
      <c r="F422" s="831">
        <v>0.1</v>
      </c>
      <c r="G422" s="831">
        <v>607.85</v>
      </c>
      <c r="H422" s="831"/>
      <c r="I422" s="831">
        <v>6078.5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569</v>
      </c>
      <c r="B423" s="822" t="s">
        <v>3892</v>
      </c>
      <c r="C423" s="822" t="s">
        <v>4014</v>
      </c>
      <c r="D423" s="822" t="s">
        <v>4501</v>
      </c>
      <c r="E423" s="822" t="s">
        <v>4502</v>
      </c>
      <c r="F423" s="831">
        <v>1</v>
      </c>
      <c r="G423" s="831">
        <v>6837.93</v>
      </c>
      <c r="H423" s="831"/>
      <c r="I423" s="831">
        <v>6837.93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569</v>
      </c>
      <c r="B424" s="822" t="s">
        <v>3892</v>
      </c>
      <c r="C424" s="822" t="s">
        <v>4014</v>
      </c>
      <c r="D424" s="822" t="s">
        <v>4503</v>
      </c>
      <c r="E424" s="822" t="s">
        <v>4504</v>
      </c>
      <c r="F424" s="831"/>
      <c r="G424" s="831"/>
      <c r="H424" s="831"/>
      <c r="I424" s="831"/>
      <c r="J424" s="831">
        <v>0.6</v>
      </c>
      <c r="K424" s="831">
        <v>286.95999999999998</v>
      </c>
      <c r="L424" s="831"/>
      <c r="M424" s="831">
        <v>478.26666666666665</v>
      </c>
      <c r="N424" s="831"/>
      <c r="O424" s="831"/>
      <c r="P424" s="827"/>
      <c r="Q424" s="832"/>
    </row>
    <row r="425" spans="1:17" ht="14.45" customHeight="1" x14ac:dyDescent="0.2">
      <c r="A425" s="821" t="s">
        <v>569</v>
      </c>
      <c r="B425" s="822" t="s">
        <v>3892</v>
      </c>
      <c r="C425" s="822" t="s">
        <v>4014</v>
      </c>
      <c r="D425" s="822" t="s">
        <v>4505</v>
      </c>
      <c r="E425" s="822" t="s">
        <v>4506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8757.25</v>
      </c>
      <c r="P425" s="827"/>
      <c r="Q425" s="832">
        <v>8757.25</v>
      </c>
    </row>
    <row r="426" spans="1:17" ht="14.45" customHeight="1" x14ac:dyDescent="0.2">
      <c r="A426" s="821" t="s">
        <v>569</v>
      </c>
      <c r="B426" s="822" t="s">
        <v>3892</v>
      </c>
      <c r="C426" s="822" t="s">
        <v>4014</v>
      </c>
      <c r="D426" s="822" t="s">
        <v>4507</v>
      </c>
      <c r="E426" s="822" t="s">
        <v>4508</v>
      </c>
      <c r="F426" s="831"/>
      <c r="G426" s="831"/>
      <c r="H426" s="831"/>
      <c r="I426" s="831"/>
      <c r="J426" s="831">
        <v>2</v>
      </c>
      <c r="K426" s="831">
        <v>31347.599999999999</v>
      </c>
      <c r="L426" s="831"/>
      <c r="M426" s="831">
        <v>15673.8</v>
      </c>
      <c r="N426" s="831">
        <v>2</v>
      </c>
      <c r="O426" s="831">
        <v>32428.469999999998</v>
      </c>
      <c r="P426" s="827"/>
      <c r="Q426" s="832">
        <v>16214.234999999999</v>
      </c>
    </row>
    <row r="427" spans="1:17" ht="14.45" customHeight="1" x14ac:dyDescent="0.2">
      <c r="A427" s="821" t="s">
        <v>569</v>
      </c>
      <c r="B427" s="822" t="s">
        <v>3892</v>
      </c>
      <c r="C427" s="822" t="s">
        <v>4014</v>
      </c>
      <c r="D427" s="822" t="s">
        <v>4509</v>
      </c>
      <c r="E427" s="822" t="s">
        <v>4510</v>
      </c>
      <c r="F427" s="831"/>
      <c r="G427" s="831"/>
      <c r="H427" s="831"/>
      <c r="I427" s="831"/>
      <c r="J427" s="831">
        <v>55</v>
      </c>
      <c r="K427" s="831">
        <v>5874.5499999999993</v>
      </c>
      <c r="L427" s="831"/>
      <c r="M427" s="831">
        <v>106.80999999999999</v>
      </c>
      <c r="N427" s="831">
        <v>14</v>
      </c>
      <c r="O427" s="831">
        <v>1495.3400000000001</v>
      </c>
      <c r="P427" s="827"/>
      <c r="Q427" s="832">
        <v>106.81000000000002</v>
      </c>
    </row>
    <row r="428" spans="1:17" ht="14.45" customHeight="1" x14ac:dyDescent="0.2">
      <c r="A428" s="821" t="s">
        <v>569</v>
      </c>
      <c r="B428" s="822" t="s">
        <v>3892</v>
      </c>
      <c r="C428" s="822" t="s">
        <v>4014</v>
      </c>
      <c r="D428" s="822" t="s">
        <v>4511</v>
      </c>
      <c r="E428" s="822" t="s">
        <v>4508</v>
      </c>
      <c r="F428" s="831"/>
      <c r="G428" s="831"/>
      <c r="H428" s="831"/>
      <c r="I428" s="831"/>
      <c r="J428" s="831">
        <v>2</v>
      </c>
      <c r="K428" s="831">
        <v>31347.599999999999</v>
      </c>
      <c r="L428" s="831"/>
      <c r="M428" s="831">
        <v>15673.8</v>
      </c>
      <c r="N428" s="831">
        <v>2</v>
      </c>
      <c r="O428" s="831">
        <v>32428.469999999998</v>
      </c>
      <c r="P428" s="827"/>
      <c r="Q428" s="832">
        <v>16214.234999999999</v>
      </c>
    </row>
    <row r="429" spans="1:17" ht="14.45" customHeight="1" x14ac:dyDescent="0.2">
      <c r="A429" s="821" t="s">
        <v>569</v>
      </c>
      <c r="B429" s="822" t="s">
        <v>3892</v>
      </c>
      <c r="C429" s="822" t="s">
        <v>4014</v>
      </c>
      <c r="D429" s="822" t="s">
        <v>4512</v>
      </c>
      <c r="E429" s="822" t="s">
        <v>4313</v>
      </c>
      <c r="F429" s="831"/>
      <c r="G429" s="831"/>
      <c r="H429" s="831"/>
      <c r="I429" s="831"/>
      <c r="J429" s="831">
        <v>1</v>
      </c>
      <c r="K429" s="831">
        <v>604.33000000000004</v>
      </c>
      <c r="L429" s="831"/>
      <c r="M429" s="831">
        <v>604.33000000000004</v>
      </c>
      <c r="N429" s="831"/>
      <c r="O429" s="831"/>
      <c r="P429" s="827"/>
      <c r="Q429" s="832"/>
    </row>
    <row r="430" spans="1:17" ht="14.45" customHeight="1" x14ac:dyDescent="0.2">
      <c r="A430" s="821" t="s">
        <v>569</v>
      </c>
      <c r="B430" s="822" t="s">
        <v>3892</v>
      </c>
      <c r="C430" s="822" t="s">
        <v>4014</v>
      </c>
      <c r="D430" s="822" t="s">
        <v>4513</v>
      </c>
      <c r="E430" s="822" t="s">
        <v>4514</v>
      </c>
      <c r="F430" s="831"/>
      <c r="G430" s="831"/>
      <c r="H430" s="831"/>
      <c r="I430" s="831"/>
      <c r="J430" s="831">
        <v>5</v>
      </c>
      <c r="K430" s="831">
        <v>23061.210000000003</v>
      </c>
      <c r="L430" s="831"/>
      <c r="M430" s="831">
        <v>4612.2420000000002</v>
      </c>
      <c r="N430" s="831"/>
      <c r="O430" s="831"/>
      <c r="P430" s="827"/>
      <c r="Q430" s="832"/>
    </row>
    <row r="431" spans="1:17" ht="14.45" customHeight="1" x14ac:dyDescent="0.2">
      <c r="A431" s="821" t="s">
        <v>569</v>
      </c>
      <c r="B431" s="822" t="s">
        <v>3892</v>
      </c>
      <c r="C431" s="822" t="s">
        <v>4014</v>
      </c>
      <c r="D431" s="822" t="s">
        <v>4515</v>
      </c>
      <c r="E431" s="822" t="s">
        <v>4516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5359.93</v>
      </c>
      <c r="P431" s="827"/>
      <c r="Q431" s="832">
        <v>5359.93</v>
      </c>
    </row>
    <row r="432" spans="1:17" ht="14.45" customHeight="1" x14ac:dyDescent="0.2">
      <c r="A432" s="821" t="s">
        <v>569</v>
      </c>
      <c r="B432" s="822" t="s">
        <v>3892</v>
      </c>
      <c r="C432" s="822" t="s">
        <v>4014</v>
      </c>
      <c r="D432" s="822" t="s">
        <v>4517</v>
      </c>
      <c r="E432" s="822" t="s">
        <v>4518</v>
      </c>
      <c r="F432" s="831"/>
      <c r="G432" s="831"/>
      <c r="H432" s="831"/>
      <c r="I432" s="831"/>
      <c r="J432" s="831"/>
      <c r="K432" s="831"/>
      <c r="L432" s="831"/>
      <c r="M432" s="831"/>
      <c r="N432" s="831">
        <v>40</v>
      </c>
      <c r="O432" s="831">
        <v>6738.7999999999984</v>
      </c>
      <c r="P432" s="827"/>
      <c r="Q432" s="832">
        <v>168.46999999999997</v>
      </c>
    </row>
    <row r="433" spans="1:17" ht="14.45" customHeight="1" x14ac:dyDescent="0.2">
      <c r="A433" s="821" t="s">
        <v>569</v>
      </c>
      <c r="B433" s="822" t="s">
        <v>3892</v>
      </c>
      <c r="C433" s="822" t="s">
        <v>4014</v>
      </c>
      <c r="D433" s="822" t="s">
        <v>4519</v>
      </c>
      <c r="E433" s="822" t="s">
        <v>4520</v>
      </c>
      <c r="F433" s="831"/>
      <c r="G433" s="831"/>
      <c r="H433" s="831"/>
      <c r="I433" s="831"/>
      <c r="J433" s="831"/>
      <c r="K433" s="831"/>
      <c r="L433" s="831"/>
      <c r="M433" s="831"/>
      <c r="N433" s="831">
        <v>3</v>
      </c>
      <c r="O433" s="831">
        <v>14985</v>
      </c>
      <c r="P433" s="827"/>
      <c r="Q433" s="832">
        <v>4995</v>
      </c>
    </row>
    <row r="434" spans="1:17" ht="14.45" customHeight="1" x14ac:dyDescent="0.2">
      <c r="A434" s="821" t="s">
        <v>569</v>
      </c>
      <c r="B434" s="822" t="s">
        <v>3892</v>
      </c>
      <c r="C434" s="822" t="s">
        <v>4014</v>
      </c>
      <c r="D434" s="822" t="s">
        <v>4521</v>
      </c>
      <c r="E434" s="822" t="s">
        <v>4330</v>
      </c>
      <c r="F434" s="831"/>
      <c r="G434" s="831"/>
      <c r="H434" s="831"/>
      <c r="I434" s="831"/>
      <c r="J434" s="831">
        <v>4</v>
      </c>
      <c r="K434" s="831">
        <v>40347.72</v>
      </c>
      <c r="L434" s="831"/>
      <c r="M434" s="831">
        <v>10086.93</v>
      </c>
      <c r="N434" s="831">
        <v>1</v>
      </c>
      <c r="O434" s="831">
        <v>10086.93</v>
      </c>
      <c r="P434" s="827"/>
      <c r="Q434" s="832">
        <v>10086.93</v>
      </c>
    </row>
    <row r="435" spans="1:17" ht="14.45" customHeight="1" x14ac:dyDescent="0.2">
      <c r="A435" s="821" t="s">
        <v>569</v>
      </c>
      <c r="B435" s="822" t="s">
        <v>3892</v>
      </c>
      <c r="C435" s="822" t="s">
        <v>4014</v>
      </c>
      <c r="D435" s="822" t="s">
        <v>4522</v>
      </c>
      <c r="E435" s="822" t="s">
        <v>4192</v>
      </c>
      <c r="F435" s="831"/>
      <c r="G435" s="831"/>
      <c r="H435" s="831"/>
      <c r="I435" s="831"/>
      <c r="J435" s="831">
        <v>1</v>
      </c>
      <c r="K435" s="831">
        <v>1360.68</v>
      </c>
      <c r="L435" s="831"/>
      <c r="M435" s="831">
        <v>1360.68</v>
      </c>
      <c r="N435" s="831"/>
      <c r="O435" s="831"/>
      <c r="P435" s="827"/>
      <c r="Q435" s="832"/>
    </row>
    <row r="436" spans="1:17" ht="14.45" customHeight="1" x14ac:dyDescent="0.2">
      <c r="A436" s="821" t="s">
        <v>569</v>
      </c>
      <c r="B436" s="822" t="s">
        <v>3892</v>
      </c>
      <c r="C436" s="822" t="s">
        <v>4014</v>
      </c>
      <c r="D436" s="822" t="s">
        <v>4523</v>
      </c>
      <c r="E436" s="822" t="s">
        <v>4524</v>
      </c>
      <c r="F436" s="831"/>
      <c r="G436" s="831"/>
      <c r="H436" s="831"/>
      <c r="I436" s="831"/>
      <c r="J436" s="831"/>
      <c r="K436" s="831"/>
      <c r="L436" s="831"/>
      <c r="M436" s="831"/>
      <c r="N436" s="831">
        <v>2</v>
      </c>
      <c r="O436" s="831">
        <v>10469.34</v>
      </c>
      <c r="P436" s="827"/>
      <c r="Q436" s="832">
        <v>5234.67</v>
      </c>
    </row>
    <row r="437" spans="1:17" ht="14.45" customHeight="1" x14ac:dyDescent="0.2">
      <c r="A437" s="821" t="s">
        <v>569</v>
      </c>
      <c r="B437" s="822" t="s">
        <v>3892</v>
      </c>
      <c r="C437" s="822" t="s">
        <v>4014</v>
      </c>
      <c r="D437" s="822" t="s">
        <v>4525</v>
      </c>
      <c r="E437" s="822" t="s">
        <v>4526</v>
      </c>
      <c r="F437" s="831"/>
      <c r="G437" s="831"/>
      <c r="H437" s="831"/>
      <c r="I437" s="831"/>
      <c r="J437" s="831"/>
      <c r="K437" s="831"/>
      <c r="L437" s="831"/>
      <c r="M437" s="831"/>
      <c r="N437" s="831">
        <v>5</v>
      </c>
      <c r="O437" s="831">
        <v>2352.5500000000002</v>
      </c>
      <c r="P437" s="827"/>
      <c r="Q437" s="832">
        <v>470.51000000000005</v>
      </c>
    </row>
    <row r="438" spans="1:17" ht="14.45" customHeight="1" x14ac:dyDescent="0.2">
      <c r="A438" s="821" t="s">
        <v>569</v>
      </c>
      <c r="B438" s="822" t="s">
        <v>3892</v>
      </c>
      <c r="C438" s="822" t="s">
        <v>4014</v>
      </c>
      <c r="D438" s="822" t="s">
        <v>4527</v>
      </c>
      <c r="E438" s="822" t="s">
        <v>4528</v>
      </c>
      <c r="F438" s="831"/>
      <c r="G438" s="831"/>
      <c r="H438" s="831"/>
      <c r="I438" s="831"/>
      <c r="J438" s="831">
        <v>1</v>
      </c>
      <c r="K438" s="831">
        <v>1048.8</v>
      </c>
      <c r="L438" s="831"/>
      <c r="M438" s="831">
        <v>1048.8</v>
      </c>
      <c r="N438" s="831">
        <v>4</v>
      </c>
      <c r="O438" s="831">
        <v>4195.2</v>
      </c>
      <c r="P438" s="827"/>
      <c r="Q438" s="832">
        <v>1048.8</v>
      </c>
    </row>
    <row r="439" spans="1:17" ht="14.45" customHeight="1" x14ac:dyDescent="0.2">
      <c r="A439" s="821" t="s">
        <v>569</v>
      </c>
      <c r="B439" s="822" t="s">
        <v>3892</v>
      </c>
      <c r="C439" s="822" t="s">
        <v>4014</v>
      </c>
      <c r="D439" s="822" t="s">
        <v>4529</v>
      </c>
      <c r="E439" s="822" t="s">
        <v>4169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516.11</v>
      </c>
      <c r="P439" s="827"/>
      <c r="Q439" s="832">
        <v>516.11</v>
      </c>
    </row>
    <row r="440" spans="1:17" ht="14.45" customHeight="1" x14ac:dyDescent="0.2">
      <c r="A440" s="821" t="s">
        <v>569</v>
      </c>
      <c r="B440" s="822" t="s">
        <v>3892</v>
      </c>
      <c r="C440" s="822" t="s">
        <v>4014</v>
      </c>
      <c r="D440" s="822" t="s">
        <v>4530</v>
      </c>
      <c r="E440" s="822" t="s">
        <v>4053</v>
      </c>
      <c r="F440" s="831"/>
      <c r="G440" s="831"/>
      <c r="H440" s="831"/>
      <c r="I440" s="831"/>
      <c r="J440" s="831">
        <v>1</v>
      </c>
      <c r="K440" s="831">
        <v>12262.25</v>
      </c>
      <c r="L440" s="831"/>
      <c r="M440" s="831">
        <v>12262.25</v>
      </c>
      <c r="N440" s="831">
        <v>3</v>
      </c>
      <c r="O440" s="831">
        <v>31451.699999999997</v>
      </c>
      <c r="P440" s="827"/>
      <c r="Q440" s="832">
        <v>10483.9</v>
      </c>
    </row>
    <row r="441" spans="1:17" ht="14.45" customHeight="1" x14ac:dyDescent="0.2">
      <c r="A441" s="821" t="s">
        <v>569</v>
      </c>
      <c r="B441" s="822" t="s">
        <v>3892</v>
      </c>
      <c r="C441" s="822" t="s">
        <v>4014</v>
      </c>
      <c r="D441" s="822" t="s">
        <v>4531</v>
      </c>
      <c r="E441" s="822" t="s">
        <v>4532</v>
      </c>
      <c r="F441" s="831"/>
      <c r="G441" s="831"/>
      <c r="H441" s="831"/>
      <c r="I441" s="831"/>
      <c r="J441" s="831">
        <v>1</v>
      </c>
      <c r="K441" s="831">
        <v>9188.5</v>
      </c>
      <c r="L441" s="831"/>
      <c r="M441" s="831">
        <v>9188.5</v>
      </c>
      <c r="N441" s="831"/>
      <c r="O441" s="831"/>
      <c r="P441" s="827"/>
      <c r="Q441" s="832"/>
    </row>
    <row r="442" spans="1:17" ht="14.45" customHeight="1" x14ac:dyDescent="0.2">
      <c r="A442" s="821" t="s">
        <v>569</v>
      </c>
      <c r="B442" s="822" t="s">
        <v>3892</v>
      </c>
      <c r="C442" s="822" t="s">
        <v>4014</v>
      </c>
      <c r="D442" s="822" t="s">
        <v>4533</v>
      </c>
      <c r="E442" s="822" t="s">
        <v>4534</v>
      </c>
      <c r="F442" s="831"/>
      <c r="G442" s="831"/>
      <c r="H442" s="831"/>
      <c r="I442" s="831"/>
      <c r="J442" s="831"/>
      <c r="K442" s="831"/>
      <c r="L442" s="831"/>
      <c r="M442" s="831"/>
      <c r="N442" s="831">
        <v>2</v>
      </c>
      <c r="O442" s="831">
        <v>11720.8</v>
      </c>
      <c r="P442" s="827"/>
      <c r="Q442" s="832">
        <v>5860.4</v>
      </c>
    </row>
    <row r="443" spans="1:17" ht="14.45" customHeight="1" x14ac:dyDescent="0.2">
      <c r="A443" s="821" t="s">
        <v>569</v>
      </c>
      <c r="B443" s="822" t="s">
        <v>3892</v>
      </c>
      <c r="C443" s="822" t="s">
        <v>4014</v>
      </c>
      <c r="D443" s="822" t="s">
        <v>4535</v>
      </c>
      <c r="E443" s="822" t="s">
        <v>4536</v>
      </c>
      <c r="F443" s="831"/>
      <c r="G443" s="831"/>
      <c r="H443" s="831"/>
      <c r="I443" s="831"/>
      <c r="J443" s="831">
        <v>1</v>
      </c>
      <c r="K443" s="831">
        <v>3970.4</v>
      </c>
      <c r="L443" s="831"/>
      <c r="M443" s="831">
        <v>3970.4</v>
      </c>
      <c r="N443" s="831"/>
      <c r="O443" s="831"/>
      <c r="P443" s="827"/>
      <c r="Q443" s="832"/>
    </row>
    <row r="444" spans="1:17" ht="14.45" customHeight="1" x14ac:dyDescent="0.2">
      <c r="A444" s="821" t="s">
        <v>569</v>
      </c>
      <c r="B444" s="822" t="s">
        <v>3892</v>
      </c>
      <c r="C444" s="822" t="s">
        <v>4014</v>
      </c>
      <c r="D444" s="822" t="s">
        <v>4537</v>
      </c>
      <c r="E444" s="822" t="s">
        <v>4534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5691.35</v>
      </c>
      <c r="P444" s="827"/>
      <c r="Q444" s="832">
        <v>5691.35</v>
      </c>
    </row>
    <row r="445" spans="1:17" ht="14.45" customHeight="1" x14ac:dyDescent="0.2">
      <c r="A445" s="821" t="s">
        <v>569</v>
      </c>
      <c r="B445" s="822" t="s">
        <v>3892</v>
      </c>
      <c r="C445" s="822" t="s">
        <v>4014</v>
      </c>
      <c r="D445" s="822" t="s">
        <v>4538</v>
      </c>
      <c r="E445" s="822" t="s">
        <v>4528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936.87</v>
      </c>
      <c r="P445" s="827"/>
      <c r="Q445" s="832">
        <v>936.87</v>
      </c>
    </row>
    <row r="446" spans="1:17" ht="14.45" customHeight="1" x14ac:dyDescent="0.2">
      <c r="A446" s="821" t="s">
        <v>569</v>
      </c>
      <c r="B446" s="822" t="s">
        <v>3892</v>
      </c>
      <c r="C446" s="822" t="s">
        <v>4014</v>
      </c>
      <c r="D446" s="822" t="s">
        <v>4539</v>
      </c>
      <c r="E446" s="822" t="s">
        <v>4540</v>
      </c>
      <c r="F446" s="831"/>
      <c r="G446" s="831"/>
      <c r="H446" s="831"/>
      <c r="I446" s="831"/>
      <c r="J446" s="831">
        <v>1</v>
      </c>
      <c r="K446" s="831">
        <v>5309</v>
      </c>
      <c r="L446" s="831"/>
      <c r="M446" s="831">
        <v>5309</v>
      </c>
      <c r="N446" s="831">
        <v>2</v>
      </c>
      <c r="O446" s="831">
        <v>10618</v>
      </c>
      <c r="P446" s="827"/>
      <c r="Q446" s="832">
        <v>5309</v>
      </c>
    </row>
    <row r="447" spans="1:17" ht="14.45" customHeight="1" x14ac:dyDescent="0.2">
      <c r="A447" s="821" t="s">
        <v>569</v>
      </c>
      <c r="B447" s="822" t="s">
        <v>3892</v>
      </c>
      <c r="C447" s="822" t="s">
        <v>4014</v>
      </c>
      <c r="D447" s="822" t="s">
        <v>4541</v>
      </c>
      <c r="E447" s="822" t="s">
        <v>4474</v>
      </c>
      <c r="F447" s="831"/>
      <c r="G447" s="831"/>
      <c r="H447" s="831"/>
      <c r="I447" s="831"/>
      <c r="J447" s="831">
        <v>1</v>
      </c>
      <c r="K447" s="831">
        <v>8520.98</v>
      </c>
      <c r="L447" s="831"/>
      <c r="M447" s="831">
        <v>8520.98</v>
      </c>
      <c r="N447" s="831"/>
      <c r="O447" s="831"/>
      <c r="P447" s="827"/>
      <c r="Q447" s="832"/>
    </row>
    <row r="448" spans="1:17" ht="14.45" customHeight="1" x14ac:dyDescent="0.2">
      <c r="A448" s="821" t="s">
        <v>569</v>
      </c>
      <c r="B448" s="822" t="s">
        <v>3892</v>
      </c>
      <c r="C448" s="822" t="s">
        <v>4014</v>
      </c>
      <c r="D448" s="822" t="s">
        <v>4542</v>
      </c>
      <c r="E448" s="822" t="s">
        <v>4543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20247.509999999998</v>
      </c>
      <c r="P448" s="827"/>
      <c r="Q448" s="832">
        <v>20247.509999999998</v>
      </c>
    </row>
    <row r="449" spans="1:17" ht="14.45" customHeight="1" x14ac:dyDescent="0.2">
      <c r="A449" s="821" t="s">
        <v>569</v>
      </c>
      <c r="B449" s="822" t="s">
        <v>3892</v>
      </c>
      <c r="C449" s="822" t="s">
        <v>4014</v>
      </c>
      <c r="D449" s="822" t="s">
        <v>4544</v>
      </c>
      <c r="E449" s="822" t="s">
        <v>4545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941.02</v>
      </c>
      <c r="P449" s="827"/>
      <c r="Q449" s="832">
        <v>470.51</v>
      </c>
    </row>
    <row r="450" spans="1:17" ht="14.45" customHeight="1" x14ac:dyDescent="0.2">
      <c r="A450" s="821" t="s">
        <v>569</v>
      </c>
      <c r="B450" s="822" t="s">
        <v>3892</v>
      </c>
      <c r="C450" s="822" t="s">
        <v>4014</v>
      </c>
      <c r="D450" s="822" t="s">
        <v>4546</v>
      </c>
      <c r="E450" s="822" t="s">
        <v>4532</v>
      </c>
      <c r="F450" s="831"/>
      <c r="G450" s="831"/>
      <c r="H450" s="831"/>
      <c r="I450" s="831"/>
      <c r="J450" s="831">
        <v>1</v>
      </c>
      <c r="K450" s="831">
        <v>18388.5</v>
      </c>
      <c r="L450" s="831"/>
      <c r="M450" s="831">
        <v>18388.5</v>
      </c>
      <c r="N450" s="831"/>
      <c r="O450" s="831"/>
      <c r="P450" s="827"/>
      <c r="Q450" s="832"/>
    </row>
    <row r="451" spans="1:17" ht="14.45" customHeight="1" x14ac:dyDescent="0.2">
      <c r="A451" s="821" t="s">
        <v>569</v>
      </c>
      <c r="B451" s="822" t="s">
        <v>3892</v>
      </c>
      <c r="C451" s="822" t="s">
        <v>4014</v>
      </c>
      <c r="D451" s="822" t="s">
        <v>4547</v>
      </c>
      <c r="E451" s="822" t="s">
        <v>4548</v>
      </c>
      <c r="F451" s="831"/>
      <c r="G451" s="831"/>
      <c r="H451" s="831"/>
      <c r="I451" s="831"/>
      <c r="J451" s="831">
        <v>1</v>
      </c>
      <c r="K451" s="831">
        <v>9006</v>
      </c>
      <c r="L451" s="831"/>
      <c r="M451" s="831">
        <v>9006</v>
      </c>
      <c r="N451" s="831"/>
      <c r="O451" s="831"/>
      <c r="P451" s="827"/>
      <c r="Q451" s="832"/>
    </row>
    <row r="452" spans="1:17" ht="14.45" customHeight="1" x14ac:dyDescent="0.2">
      <c r="A452" s="821" t="s">
        <v>569</v>
      </c>
      <c r="B452" s="822" t="s">
        <v>3892</v>
      </c>
      <c r="C452" s="822" t="s">
        <v>4014</v>
      </c>
      <c r="D452" s="822" t="s">
        <v>4549</v>
      </c>
      <c r="E452" s="822" t="s">
        <v>4550</v>
      </c>
      <c r="F452" s="831"/>
      <c r="G452" s="831"/>
      <c r="H452" s="831"/>
      <c r="I452" s="831"/>
      <c r="J452" s="831">
        <v>1</v>
      </c>
      <c r="K452" s="831">
        <v>5060</v>
      </c>
      <c r="L452" s="831"/>
      <c r="M452" s="831">
        <v>5060</v>
      </c>
      <c r="N452" s="831"/>
      <c r="O452" s="831"/>
      <c r="P452" s="827"/>
      <c r="Q452" s="832"/>
    </row>
    <row r="453" spans="1:17" ht="14.45" customHeight="1" x14ac:dyDescent="0.2">
      <c r="A453" s="821" t="s">
        <v>569</v>
      </c>
      <c r="B453" s="822" t="s">
        <v>3892</v>
      </c>
      <c r="C453" s="822" t="s">
        <v>4014</v>
      </c>
      <c r="D453" s="822" t="s">
        <v>4551</v>
      </c>
      <c r="E453" s="822" t="s">
        <v>4552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860.18</v>
      </c>
      <c r="P453" s="827"/>
      <c r="Q453" s="832">
        <v>860.18</v>
      </c>
    </row>
    <row r="454" spans="1:17" ht="14.45" customHeight="1" x14ac:dyDescent="0.2">
      <c r="A454" s="821" t="s">
        <v>569</v>
      </c>
      <c r="B454" s="822" t="s">
        <v>3892</v>
      </c>
      <c r="C454" s="822" t="s">
        <v>3727</v>
      </c>
      <c r="D454" s="822" t="s">
        <v>4553</v>
      </c>
      <c r="E454" s="822" t="s">
        <v>4554</v>
      </c>
      <c r="F454" s="831"/>
      <c r="G454" s="831"/>
      <c r="H454" s="831"/>
      <c r="I454" s="831"/>
      <c r="J454" s="831">
        <v>2</v>
      </c>
      <c r="K454" s="831">
        <v>196</v>
      </c>
      <c r="L454" s="831"/>
      <c r="M454" s="831">
        <v>98</v>
      </c>
      <c r="N454" s="831"/>
      <c r="O454" s="831"/>
      <c r="P454" s="827"/>
      <c r="Q454" s="832"/>
    </row>
    <row r="455" spans="1:17" ht="14.45" customHeight="1" x14ac:dyDescent="0.2">
      <c r="A455" s="821" t="s">
        <v>569</v>
      </c>
      <c r="B455" s="822" t="s">
        <v>3892</v>
      </c>
      <c r="C455" s="822" t="s">
        <v>3727</v>
      </c>
      <c r="D455" s="822" t="s">
        <v>4555</v>
      </c>
      <c r="E455" s="822" t="s">
        <v>4556</v>
      </c>
      <c r="F455" s="831"/>
      <c r="G455" s="831"/>
      <c r="H455" s="831"/>
      <c r="I455" s="831"/>
      <c r="J455" s="831">
        <v>2</v>
      </c>
      <c r="K455" s="831">
        <v>740</v>
      </c>
      <c r="L455" s="831"/>
      <c r="M455" s="831">
        <v>370</v>
      </c>
      <c r="N455" s="831"/>
      <c r="O455" s="831"/>
      <c r="P455" s="827"/>
      <c r="Q455" s="832"/>
    </row>
    <row r="456" spans="1:17" ht="14.45" customHeight="1" x14ac:dyDescent="0.2">
      <c r="A456" s="821" t="s">
        <v>569</v>
      </c>
      <c r="B456" s="822" t="s">
        <v>3892</v>
      </c>
      <c r="C456" s="822" t="s">
        <v>3727</v>
      </c>
      <c r="D456" s="822" t="s">
        <v>4557</v>
      </c>
      <c r="E456" s="822" t="s">
        <v>4558</v>
      </c>
      <c r="F456" s="831"/>
      <c r="G456" s="831"/>
      <c r="H456" s="831"/>
      <c r="I456" s="831"/>
      <c r="J456" s="831">
        <v>1</v>
      </c>
      <c r="K456" s="831">
        <v>387</v>
      </c>
      <c r="L456" s="831"/>
      <c r="M456" s="831">
        <v>387</v>
      </c>
      <c r="N456" s="831"/>
      <c r="O456" s="831"/>
      <c r="P456" s="827"/>
      <c r="Q456" s="832"/>
    </row>
    <row r="457" spans="1:17" ht="14.45" customHeight="1" x14ac:dyDescent="0.2">
      <c r="A457" s="821" t="s">
        <v>569</v>
      </c>
      <c r="B457" s="822" t="s">
        <v>3892</v>
      </c>
      <c r="C457" s="822" t="s">
        <v>3727</v>
      </c>
      <c r="D457" s="822" t="s">
        <v>4559</v>
      </c>
      <c r="E457" s="822" t="s">
        <v>4560</v>
      </c>
      <c r="F457" s="831">
        <v>7</v>
      </c>
      <c r="G457" s="831">
        <v>1393</v>
      </c>
      <c r="H457" s="831"/>
      <c r="I457" s="831">
        <v>199</v>
      </c>
      <c r="J457" s="831">
        <v>37</v>
      </c>
      <c r="K457" s="831">
        <v>7433</v>
      </c>
      <c r="L457" s="831"/>
      <c r="M457" s="831">
        <v>200.8918918918919</v>
      </c>
      <c r="N457" s="831">
        <v>27</v>
      </c>
      <c r="O457" s="831">
        <v>5625</v>
      </c>
      <c r="P457" s="827"/>
      <c r="Q457" s="832">
        <v>208.33333333333334</v>
      </c>
    </row>
    <row r="458" spans="1:17" ht="14.45" customHeight="1" x14ac:dyDescent="0.2">
      <c r="A458" s="821" t="s">
        <v>569</v>
      </c>
      <c r="B458" s="822" t="s">
        <v>3892</v>
      </c>
      <c r="C458" s="822" t="s">
        <v>3727</v>
      </c>
      <c r="D458" s="822" t="s">
        <v>4561</v>
      </c>
      <c r="E458" s="822" t="s">
        <v>4562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2886</v>
      </c>
      <c r="P458" s="827"/>
      <c r="Q458" s="832">
        <v>2886</v>
      </c>
    </row>
    <row r="459" spans="1:17" ht="14.45" customHeight="1" x14ac:dyDescent="0.2">
      <c r="A459" s="821" t="s">
        <v>569</v>
      </c>
      <c r="B459" s="822" t="s">
        <v>3892</v>
      </c>
      <c r="C459" s="822" t="s">
        <v>3727</v>
      </c>
      <c r="D459" s="822" t="s">
        <v>4563</v>
      </c>
      <c r="E459" s="822" t="s">
        <v>4564</v>
      </c>
      <c r="F459" s="831"/>
      <c r="G459" s="831"/>
      <c r="H459" s="831"/>
      <c r="I459" s="831"/>
      <c r="J459" s="831">
        <v>1</v>
      </c>
      <c r="K459" s="831">
        <v>1694</v>
      </c>
      <c r="L459" s="831"/>
      <c r="M459" s="831">
        <v>1694</v>
      </c>
      <c r="N459" s="831"/>
      <c r="O459" s="831"/>
      <c r="P459" s="827"/>
      <c r="Q459" s="832"/>
    </row>
    <row r="460" spans="1:17" ht="14.45" customHeight="1" x14ac:dyDescent="0.2">
      <c r="A460" s="821" t="s">
        <v>569</v>
      </c>
      <c r="B460" s="822" t="s">
        <v>3892</v>
      </c>
      <c r="C460" s="822" t="s">
        <v>3727</v>
      </c>
      <c r="D460" s="822" t="s">
        <v>4565</v>
      </c>
      <c r="E460" s="822" t="s">
        <v>4566</v>
      </c>
      <c r="F460" s="831">
        <v>28</v>
      </c>
      <c r="G460" s="831">
        <v>23660</v>
      </c>
      <c r="H460" s="831"/>
      <c r="I460" s="831">
        <v>845</v>
      </c>
      <c r="J460" s="831">
        <v>27</v>
      </c>
      <c r="K460" s="831">
        <v>22990</v>
      </c>
      <c r="L460" s="831"/>
      <c r="M460" s="831">
        <v>851.48148148148152</v>
      </c>
      <c r="N460" s="831">
        <v>26</v>
      </c>
      <c r="O460" s="831">
        <v>22980</v>
      </c>
      <c r="P460" s="827"/>
      <c r="Q460" s="832">
        <v>883.84615384615381</v>
      </c>
    </row>
    <row r="461" spans="1:17" ht="14.45" customHeight="1" x14ac:dyDescent="0.2">
      <c r="A461" s="821" t="s">
        <v>569</v>
      </c>
      <c r="B461" s="822" t="s">
        <v>3892</v>
      </c>
      <c r="C461" s="822" t="s">
        <v>3727</v>
      </c>
      <c r="D461" s="822" t="s">
        <v>3739</v>
      </c>
      <c r="E461" s="822" t="s">
        <v>3740</v>
      </c>
      <c r="F461" s="831">
        <v>15</v>
      </c>
      <c r="G461" s="831">
        <v>3630</v>
      </c>
      <c r="H461" s="831"/>
      <c r="I461" s="831">
        <v>242</v>
      </c>
      <c r="J461" s="831">
        <v>9</v>
      </c>
      <c r="K461" s="831">
        <v>2187</v>
      </c>
      <c r="L461" s="831"/>
      <c r="M461" s="831">
        <v>243</v>
      </c>
      <c r="N461" s="831">
        <v>3</v>
      </c>
      <c r="O461" s="831">
        <v>756</v>
      </c>
      <c r="P461" s="827"/>
      <c r="Q461" s="832">
        <v>252</v>
      </c>
    </row>
    <row r="462" spans="1:17" ht="14.45" customHeight="1" x14ac:dyDescent="0.2">
      <c r="A462" s="821" t="s">
        <v>569</v>
      </c>
      <c r="B462" s="822" t="s">
        <v>3892</v>
      </c>
      <c r="C462" s="822" t="s">
        <v>3727</v>
      </c>
      <c r="D462" s="822" t="s">
        <v>3741</v>
      </c>
      <c r="E462" s="822" t="s">
        <v>3742</v>
      </c>
      <c r="F462" s="831">
        <v>58</v>
      </c>
      <c r="G462" s="831">
        <v>22270</v>
      </c>
      <c r="H462" s="831"/>
      <c r="I462" s="831">
        <v>383.9655172413793</v>
      </c>
      <c r="J462" s="831">
        <v>35</v>
      </c>
      <c r="K462" s="831">
        <v>13475</v>
      </c>
      <c r="L462" s="831"/>
      <c r="M462" s="831">
        <v>385</v>
      </c>
      <c r="N462" s="831">
        <v>41</v>
      </c>
      <c r="O462" s="831">
        <v>16277</v>
      </c>
      <c r="P462" s="827"/>
      <c r="Q462" s="832">
        <v>397</v>
      </c>
    </row>
    <row r="463" spans="1:17" ht="14.45" customHeight="1" x14ac:dyDescent="0.2">
      <c r="A463" s="821" t="s">
        <v>569</v>
      </c>
      <c r="B463" s="822" t="s">
        <v>3892</v>
      </c>
      <c r="C463" s="822" t="s">
        <v>3727</v>
      </c>
      <c r="D463" s="822" t="s">
        <v>3743</v>
      </c>
      <c r="E463" s="822" t="s">
        <v>3744</v>
      </c>
      <c r="F463" s="831">
        <v>5</v>
      </c>
      <c r="G463" s="831">
        <v>3030</v>
      </c>
      <c r="H463" s="831"/>
      <c r="I463" s="831">
        <v>606</v>
      </c>
      <c r="J463" s="831">
        <v>5</v>
      </c>
      <c r="K463" s="831">
        <v>3045</v>
      </c>
      <c r="L463" s="831"/>
      <c r="M463" s="831">
        <v>609</v>
      </c>
      <c r="N463" s="831">
        <v>3</v>
      </c>
      <c r="O463" s="831">
        <v>1875</v>
      </c>
      <c r="P463" s="827"/>
      <c r="Q463" s="832">
        <v>625</v>
      </c>
    </row>
    <row r="464" spans="1:17" ht="14.45" customHeight="1" x14ac:dyDescent="0.2">
      <c r="A464" s="821" t="s">
        <v>569</v>
      </c>
      <c r="B464" s="822" t="s">
        <v>3892</v>
      </c>
      <c r="C464" s="822" t="s">
        <v>3727</v>
      </c>
      <c r="D464" s="822" t="s">
        <v>3745</v>
      </c>
      <c r="E464" s="822" t="s">
        <v>3746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97</v>
      </c>
      <c r="P464" s="827"/>
      <c r="Q464" s="832">
        <v>97</v>
      </c>
    </row>
    <row r="465" spans="1:17" ht="14.45" customHeight="1" x14ac:dyDescent="0.2">
      <c r="A465" s="821" t="s">
        <v>569</v>
      </c>
      <c r="B465" s="822" t="s">
        <v>3892</v>
      </c>
      <c r="C465" s="822" t="s">
        <v>3727</v>
      </c>
      <c r="D465" s="822" t="s">
        <v>3749</v>
      </c>
      <c r="E465" s="822" t="s">
        <v>3750</v>
      </c>
      <c r="F465" s="831">
        <v>48</v>
      </c>
      <c r="G465" s="831">
        <v>3888</v>
      </c>
      <c r="H465" s="831"/>
      <c r="I465" s="831">
        <v>81</v>
      </c>
      <c r="J465" s="831">
        <v>33</v>
      </c>
      <c r="K465" s="831">
        <v>2706</v>
      </c>
      <c r="L465" s="831"/>
      <c r="M465" s="831">
        <v>82</v>
      </c>
      <c r="N465" s="831">
        <v>42</v>
      </c>
      <c r="O465" s="831">
        <v>3654</v>
      </c>
      <c r="P465" s="827"/>
      <c r="Q465" s="832">
        <v>87</v>
      </c>
    </row>
    <row r="466" spans="1:17" ht="14.45" customHeight="1" x14ac:dyDescent="0.2">
      <c r="A466" s="821" t="s">
        <v>569</v>
      </c>
      <c r="B466" s="822" t="s">
        <v>3892</v>
      </c>
      <c r="C466" s="822" t="s">
        <v>3727</v>
      </c>
      <c r="D466" s="822" t="s">
        <v>3893</v>
      </c>
      <c r="E466" s="822" t="s">
        <v>3894</v>
      </c>
      <c r="F466" s="831">
        <v>4</v>
      </c>
      <c r="G466" s="831">
        <v>976</v>
      </c>
      <c r="H466" s="831"/>
      <c r="I466" s="831">
        <v>244</v>
      </c>
      <c r="J466" s="831"/>
      <c r="K466" s="831"/>
      <c r="L466" s="831"/>
      <c r="M466" s="831"/>
      <c r="N466" s="831">
        <v>1</v>
      </c>
      <c r="O466" s="831">
        <v>263</v>
      </c>
      <c r="P466" s="827"/>
      <c r="Q466" s="832">
        <v>263</v>
      </c>
    </row>
    <row r="467" spans="1:17" ht="14.45" customHeight="1" x14ac:dyDescent="0.2">
      <c r="A467" s="821" t="s">
        <v>569</v>
      </c>
      <c r="B467" s="822" t="s">
        <v>3892</v>
      </c>
      <c r="C467" s="822" t="s">
        <v>3727</v>
      </c>
      <c r="D467" s="822" t="s">
        <v>4567</v>
      </c>
      <c r="E467" s="822" t="s">
        <v>3900</v>
      </c>
      <c r="F467" s="831">
        <v>4</v>
      </c>
      <c r="G467" s="831">
        <v>1948</v>
      </c>
      <c r="H467" s="831"/>
      <c r="I467" s="831">
        <v>487</v>
      </c>
      <c r="J467" s="831">
        <v>2</v>
      </c>
      <c r="K467" s="831">
        <v>980</v>
      </c>
      <c r="L467" s="831"/>
      <c r="M467" s="831">
        <v>490</v>
      </c>
      <c r="N467" s="831">
        <v>2</v>
      </c>
      <c r="O467" s="831">
        <v>1040</v>
      </c>
      <c r="P467" s="827"/>
      <c r="Q467" s="832">
        <v>520</v>
      </c>
    </row>
    <row r="468" spans="1:17" ht="14.45" customHeight="1" x14ac:dyDescent="0.2">
      <c r="A468" s="821" t="s">
        <v>569</v>
      </c>
      <c r="B468" s="822" t="s">
        <v>3892</v>
      </c>
      <c r="C468" s="822" t="s">
        <v>3727</v>
      </c>
      <c r="D468" s="822" t="s">
        <v>4568</v>
      </c>
      <c r="E468" s="822" t="s">
        <v>4569</v>
      </c>
      <c r="F468" s="831">
        <v>10</v>
      </c>
      <c r="G468" s="831">
        <v>36800</v>
      </c>
      <c r="H468" s="831"/>
      <c r="I468" s="831">
        <v>3680</v>
      </c>
      <c r="J468" s="831">
        <v>7</v>
      </c>
      <c r="K468" s="831">
        <v>25893</v>
      </c>
      <c r="L468" s="831"/>
      <c r="M468" s="831">
        <v>3699</v>
      </c>
      <c r="N468" s="831">
        <v>2</v>
      </c>
      <c r="O468" s="831">
        <v>7758</v>
      </c>
      <c r="P468" s="827"/>
      <c r="Q468" s="832">
        <v>3879</v>
      </c>
    </row>
    <row r="469" spans="1:17" ht="14.45" customHeight="1" x14ac:dyDescent="0.2">
      <c r="A469" s="821" t="s">
        <v>569</v>
      </c>
      <c r="B469" s="822" t="s">
        <v>3892</v>
      </c>
      <c r="C469" s="822" t="s">
        <v>3727</v>
      </c>
      <c r="D469" s="822" t="s">
        <v>4570</v>
      </c>
      <c r="E469" s="822" t="s">
        <v>4571</v>
      </c>
      <c r="F469" s="831">
        <v>12</v>
      </c>
      <c r="G469" s="831">
        <v>59388</v>
      </c>
      <c r="H469" s="831"/>
      <c r="I469" s="831">
        <v>4949</v>
      </c>
      <c r="J469" s="831">
        <v>5</v>
      </c>
      <c r="K469" s="831">
        <v>24861</v>
      </c>
      <c r="L469" s="831"/>
      <c r="M469" s="831">
        <v>4972.2</v>
      </c>
      <c r="N469" s="831">
        <v>8</v>
      </c>
      <c r="O469" s="831">
        <v>41721</v>
      </c>
      <c r="P469" s="827"/>
      <c r="Q469" s="832">
        <v>5215.125</v>
      </c>
    </row>
    <row r="470" spans="1:17" ht="14.45" customHeight="1" x14ac:dyDescent="0.2">
      <c r="A470" s="821" t="s">
        <v>569</v>
      </c>
      <c r="B470" s="822" t="s">
        <v>3892</v>
      </c>
      <c r="C470" s="822" t="s">
        <v>3727</v>
      </c>
      <c r="D470" s="822" t="s">
        <v>4572</v>
      </c>
      <c r="E470" s="822" t="s">
        <v>4573</v>
      </c>
      <c r="F470" s="831"/>
      <c r="G470" s="831"/>
      <c r="H470" s="831"/>
      <c r="I470" s="831"/>
      <c r="J470" s="831">
        <v>1</v>
      </c>
      <c r="K470" s="831">
        <v>3360</v>
      </c>
      <c r="L470" s="831"/>
      <c r="M470" s="831">
        <v>3360</v>
      </c>
      <c r="N470" s="831">
        <v>2</v>
      </c>
      <c r="O470" s="831">
        <v>7080</v>
      </c>
      <c r="P470" s="827"/>
      <c r="Q470" s="832">
        <v>3540</v>
      </c>
    </row>
    <row r="471" spans="1:17" ht="14.45" customHeight="1" x14ac:dyDescent="0.2">
      <c r="A471" s="821" t="s">
        <v>569</v>
      </c>
      <c r="B471" s="822" t="s">
        <v>3892</v>
      </c>
      <c r="C471" s="822" t="s">
        <v>3727</v>
      </c>
      <c r="D471" s="822" t="s">
        <v>4574</v>
      </c>
      <c r="E471" s="822" t="s">
        <v>4575</v>
      </c>
      <c r="F471" s="831">
        <v>6</v>
      </c>
      <c r="G471" s="831">
        <v>26235</v>
      </c>
      <c r="H471" s="831"/>
      <c r="I471" s="831">
        <v>4372.5</v>
      </c>
      <c r="J471" s="831">
        <v>3</v>
      </c>
      <c r="K471" s="831">
        <v>13203</v>
      </c>
      <c r="L471" s="831"/>
      <c r="M471" s="831">
        <v>4401</v>
      </c>
      <c r="N471" s="831">
        <v>9</v>
      </c>
      <c r="O471" s="831">
        <v>41643</v>
      </c>
      <c r="P471" s="827"/>
      <c r="Q471" s="832">
        <v>4627</v>
      </c>
    </row>
    <row r="472" spans="1:17" ht="14.45" customHeight="1" x14ac:dyDescent="0.2">
      <c r="A472" s="821" t="s">
        <v>569</v>
      </c>
      <c r="B472" s="822" t="s">
        <v>3892</v>
      </c>
      <c r="C472" s="822" t="s">
        <v>3727</v>
      </c>
      <c r="D472" s="822" t="s">
        <v>4576</v>
      </c>
      <c r="E472" s="822" t="s">
        <v>4577</v>
      </c>
      <c r="F472" s="831">
        <v>3</v>
      </c>
      <c r="G472" s="831">
        <v>366</v>
      </c>
      <c r="H472" s="831"/>
      <c r="I472" s="831">
        <v>122</v>
      </c>
      <c r="J472" s="831">
        <v>1</v>
      </c>
      <c r="K472" s="831">
        <v>123</v>
      </c>
      <c r="L472" s="831"/>
      <c r="M472" s="831">
        <v>123</v>
      </c>
      <c r="N472" s="831">
        <v>2</v>
      </c>
      <c r="O472" s="831">
        <v>264</v>
      </c>
      <c r="P472" s="827"/>
      <c r="Q472" s="832">
        <v>132</v>
      </c>
    </row>
    <row r="473" spans="1:17" ht="14.45" customHeight="1" x14ac:dyDescent="0.2">
      <c r="A473" s="821" t="s">
        <v>569</v>
      </c>
      <c r="B473" s="822" t="s">
        <v>3892</v>
      </c>
      <c r="C473" s="822" t="s">
        <v>3727</v>
      </c>
      <c r="D473" s="822" t="s">
        <v>4578</v>
      </c>
      <c r="E473" s="822" t="s">
        <v>4579</v>
      </c>
      <c r="F473" s="831">
        <v>3</v>
      </c>
      <c r="G473" s="831">
        <v>1341</v>
      </c>
      <c r="H473" s="831"/>
      <c r="I473" s="831">
        <v>447</v>
      </c>
      <c r="J473" s="831">
        <v>1</v>
      </c>
      <c r="K473" s="831">
        <v>450</v>
      </c>
      <c r="L473" s="831"/>
      <c r="M473" s="831">
        <v>450</v>
      </c>
      <c r="N473" s="831">
        <v>1</v>
      </c>
      <c r="O473" s="831">
        <v>476</v>
      </c>
      <c r="P473" s="827"/>
      <c r="Q473" s="832">
        <v>476</v>
      </c>
    </row>
    <row r="474" spans="1:17" ht="14.45" customHeight="1" x14ac:dyDescent="0.2">
      <c r="A474" s="821" t="s">
        <v>569</v>
      </c>
      <c r="B474" s="822" t="s">
        <v>3892</v>
      </c>
      <c r="C474" s="822" t="s">
        <v>3727</v>
      </c>
      <c r="D474" s="822" t="s">
        <v>4580</v>
      </c>
      <c r="E474" s="822" t="s">
        <v>4581</v>
      </c>
      <c r="F474" s="831">
        <v>28</v>
      </c>
      <c r="G474" s="831">
        <v>125944</v>
      </c>
      <c r="H474" s="831"/>
      <c r="I474" s="831">
        <v>4498</v>
      </c>
      <c r="J474" s="831">
        <v>18</v>
      </c>
      <c r="K474" s="831">
        <v>81306</v>
      </c>
      <c r="L474" s="831"/>
      <c r="M474" s="831">
        <v>4517</v>
      </c>
      <c r="N474" s="831">
        <v>36</v>
      </c>
      <c r="O474" s="831">
        <v>169092</v>
      </c>
      <c r="P474" s="827"/>
      <c r="Q474" s="832">
        <v>4697</v>
      </c>
    </row>
    <row r="475" spans="1:17" ht="14.45" customHeight="1" x14ac:dyDescent="0.2">
      <c r="A475" s="821" t="s">
        <v>569</v>
      </c>
      <c r="B475" s="822" t="s">
        <v>3892</v>
      </c>
      <c r="C475" s="822" t="s">
        <v>3727</v>
      </c>
      <c r="D475" s="822" t="s">
        <v>4582</v>
      </c>
      <c r="E475" s="822" t="s">
        <v>4583</v>
      </c>
      <c r="F475" s="831">
        <v>2</v>
      </c>
      <c r="G475" s="831">
        <v>4976</v>
      </c>
      <c r="H475" s="831"/>
      <c r="I475" s="831">
        <v>2488</v>
      </c>
      <c r="J475" s="831">
        <v>2</v>
      </c>
      <c r="K475" s="831">
        <v>5004</v>
      </c>
      <c r="L475" s="831"/>
      <c r="M475" s="831">
        <v>2502</v>
      </c>
      <c r="N475" s="831"/>
      <c r="O475" s="831"/>
      <c r="P475" s="827"/>
      <c r="Q475" s="832"/>
    </row>
    <row r="476" spans="1:17" ht="14.45" customHeight="1" x14ac:dyDescent="0.2">
      <c r="A476" s="821" t="s">
        <v>569</v>
      </c>
      <c r="B476" s="822" t="s">
        <v>3892</v>
      </c>
      <c r="C476" s="822" t="s">
        <v>3727</v>
      </c>
      <c r="D476" s="822" t="s">
        <v>4584</v>
      </c>
      <c r="E476" s="822" t="s">
        <v>4585</v>
      </c>
      <c r="F476" s="831">
        <v>11</v>
      </c>
      <c r="G476" s="831">
        <v>60907</v>
      </c>
      <c r="H476" s="831"/>
      <c r="I476" s="831">
        <v>5537</v>
      </c>
      <c r="J476" s="831">
        <v>11</v>
      </c>
      <c r="K476" s="831">
        <v>61116</v>
      </c>
      <c r="L476" s="831"/>
      <c r="M476" s="831">
        <v>5556</v>
      </c>
      <c r="N476" s="831">
        <v>6</v>
      </c>
      <c r="O476" s="831">
        <v>34416</v>
      </c>
      <c r="P476" s="827"/>
      <c r="Q476" s="832">
        <v>5736</v>
      </c>
    </row>
    <row r="477" spans="1:17" ht="14.45" customHeight="1" x14ac:dyDescent="0.2">
      <c r="A477" s="821" t="s">
        <v>569</v>
      </c>
      <c r="B477" s="822" t="s">
        <v>3892</v>
      </c>
      <c r="C477" s="822" t="s">
        <v>3727</v>
      </c>
      <c r="D477" s="822" t="s">
        <v>4586</v>
      </c>
      <c r="E477" s="822" t="s">
        <v>4587</v>
      </c>
      <c r="F477" s="831">
        <v>3</v>
      </c>
      <c r="G477" s="831">
        <v>27942</v>
      </c>
      <c r="H477" s="831"/>
      <c r="I477" s="831">
        <v>9314</v>
      </c>
      <c r="J477" s="831">
        <v>2</v>
      </c>
      <c r="K477" s="831">
        <v>18758</v>
      </c>
      <c r="L477" s="831"/>
      <c r="M477" s="831">
        <v>9379</v>
      </c>
      <c r="N477" s="831">
        <v>2</v>
      </c>
      <c r="O477" s="831">
        <v>19628</v>
      </c>
      <c r="P477" s="827"/>
      <c r="Q477" s="832">
        <v>9814</v>
      </c>
    </row>
    <row r="478" spans="1:17" ht="14.45" customHeight="1" x14ac:dyDescent="0.2">
      <c r="A478" s="821" t="s">
        <v>569</v>
      </c>
      <c r="B478" s="822" t="s">
        <v>3892</v>
      </c>
      <c r="C478" s="822" t="s">
        <v>3727</v>
      </c>
      <c r="D478" s="822" t="s">
        <v>4588</v>
      </c>
      <c r="E478" s="822" t="s">
        <v>4589</v>
      </c>
      <c r="F478" s="831">
        <v>6</v>
      </c>
      <c r="G478" s="831">
        <v>11688</v>
      </c>
      <c r="H478" s="831"/>
      <c r="I478" s="831">
        <v>1948</v>
      </c>
      <c r="J478" s="831">
        <v>5</v>
      </c>
      <c r="K478" s="831">
        <v>9805</v>
      </c>
      <c r="L478" s="831"/>
      <c r="M478" s="831">
        <v>1961</v>
      </c>
      <c r="N478" s="831">
        <v>10</v>
      </c>
      <c r="O478" s="831">
        <v>20680</v>
      </c>
      <c r="P478" s="827"/>
      <c r="Q478" s="832">
        <v>2068</v>
      </c>
    </row>
    <row r="479" spans="1:17" ht="14.45" customHeight="1" x14ac:dyDescent="0.2">
      <c r="A479" s="821" t="s">
        <v>569</v>
      </c>
      <c r="B479" s="822" t="s">
        <v>3892</v>
      </c>
      <c r="C479" s="822" t="s">
        <v>3727</v>
      </c>
      <c r="D479" s="822" t="s">
        <v>4590</v>
      </c>
      <c r="E479" s="822" t="s">
        <v>4591</v>
      </c>
      <c r="F479" s="831">
        <v>3</v>
      </c>
      <c r="G479" s="831">
        <v>9591</v>
      </c>
      <c r="H479" s="831"/>
      <c r="I479" s="831">
        <v>3197</v>
      </c>
      <c r="J479" s="831">
        <v>2</v>
      </c>
      <c r="K479" s="831">
        <v>6432</v>
      </c>
      <c r="L479" s="831"/>
      <c r="M479" s="831">
        <v>3216</v>
      </c>
      <c r="N479" s="831">
        <v>5</v>
      </c>
      <c r="O479" s="831">
        <v>16715</v>
      </c>
      <c r="P479" s="827"/>
      <c r="Q479" s="832">
        <v>3343</v>
      </c>
    </row>
    <row r="480" spans="1:17" ht="14.45" customHeight="1" x14ac:dyDescent="0.2">
      <c r="A480" s="821" t="s">
        <v>569</v>
      </c>
      <c r="B480" s="822" t="s">
        <v>3892</v>
      </c>
      <c r="C480" s="822" t="s">
        <v>3727</v>
      </c>
      <c r="D480" s="822" t="s">
        <v>4592</v>
      </c>
      <c r="E480" s="822" t="s">
        <v>4593</v>
      </c>
      <c r="F480" s="831"/>
      <c r="G480" s="831"/>
      <c r="H480" s="831"/>
      <c r="I480" s="831"/>
      <c r="J480" s="831">
        <v>2</v>
      </c>
      <c r="K480" s="831">
        <v>5246</v>
      </c>
      <c r="L480" s="831"/>
      <c r="M480" s="831">
        <v>2623</v>
      </c>
      <c r="N480" s="831">
        <v>4</v>
      </c>
      <c r="O480" s="831">
        <v>10960</v>
      </c>
      <c r="P480" s="827"/>
      <c r="Q480" s="832">
        <v>2740</v>
      </c>
    </row>
    <row r="481" spans="1:17" ht="14.45" customHeight="1" x14ac:dyDescent="0.2">
      <c r="A481" s="821" t="s">
        <v>569</v>
      </c>
      <c r="B481" s="822" t="s">
        <v>3892</v>
      </c>
      <c r="C481" s="822" t="s">
        <v>3727</v>
      </c>
      <c r="D481" s="822" t="s">
        <v>3755</v>
      </c>
      <c r="E481" s="822" t="s">
        <v>3756</v>
      </c>
      <c r="F481" s="831">
        <v>1</v>
      </c>
      <c r="G481" s="831">
        <v>544</v>
      </c>
      <c r="H481" s="831"/>
      <c r="I481" s="831">
        <v>544</v>
      </c>
      <c r="J481" s="831">
        <v>1</v>
      </c>
      <c r="K481" s="831">
        <v>547</v>
      </c>
      <c r="L481" s="831"/>
      <c r="M481" s="831">
        <v>547</v>
      </c>
      <c r="N481" s="831"/>
      <c r="O481" s="831"/>
      <c r="P481" s="827"/>
      <c r="Q481" s="832"/>
    </row>
    <row r="482" spans="1:17" ht="14.45" customHeight="1" x14ac:dyDescent="0.2">
      <c r="A482" s="821" t="s">
        <v>569</v>
      </c>
      <c r="B482" s="822" t="s">
        <v>3892</v>
      </c>
      <c r="C482" s="822" t="s">
        <v>3727</v>
      </c>
      <c r="D482" s="822" t="s">
        <v>4594</v>
      </c>
      <c r="E482" s="822" t="s">
        <v>4595</v>
      </c>
      <c r="F482" s="831">
        <v>5</v>
      </c>
      <c r="G482" s="831">
        <v>7770</v>
      </c>
      <c r="H482" s="831"/>
      <c r="I482" s="831">
        <v>1554</v>
      </c>
      <c r="J482" s="831">
        <v>2</v>
      </c>
      <c r="K482" s="831">
        <v>3122</v>
      </c>
      <c r="L482" s="831"/>
      <c r="M482" s="831">
        <v>1561</v>
      </c>
      <c r="N482" s="831"/>
      <c r="O482" s="831"/>
      <c r="P482" s="827"/>
      <c r="Q482" s="832"/>
    </row>
    <row r="483" spans="1:17" ht="14.45" customHeight="1" x14ac:dyDescent="0.2">
      <c r="A483" s="821" t="s">
        <v>569</v>
      </c>
      <c r="B483" s="822" t="s">
        <v>3892</v>
      </c>
      <c r="C483" s="822" t="s">
        <v>3727</v>
      </c>
      <c r="D483" s="822" t="s">
        <v>4596</v>
      </c>
      <c r="E483" s="822" t="s">
        <v>4597</v>
      </c>
      <c r="F483" s="831"/>
      <c r="G483" s="831"/>
      <c r="H483" s="831"/>
      <c r="I483" s="831"/>
      <c r="J483" s="831">
        <v>1</v>
      </c>
      <c r="K483" s="831">
        <v>4515</v>
      </c>
      <c r="L483" s="831"/>
      <c r="M483" s="831">
        <v>4515</v>
      </c>
      <c r="N483" s="831">
        <v>3</v>
      </c>
      <c r="O483" s="831">
        <v>14124</v>
      </c>
      <c r="P483" s="827"/>
      <c r="Q483" s="832">
        <v>4708</v>
      </c>
    </row>
    <row r="484" spans="1:17" ht="14.45" customHeight="1" x14ac:dyDescent="0.2">
      <c r="A484" s="821" t="s">
        <v>569</v>
      </c>
      <c r="B484" s="822" t="s">
        <v>3892</v>
      </c>
      <c r="C484" s="822" t="s">
        <v>3727</v>
      </c>
      <c r="D484" s="822" t="s">
        <v>3759</v>
      </c>
      <c r="E484" s="822" t="s">
        <v>3760</v>
      </c>
      <c r="F484" s="831">
        <v>1</v>
      </c>
      <c r="G484" s="831">
        <v>685</v>
      </c>
      <c r="H484" s="831"/>
      <c r="I484" s="831">
        <v>685</v>
      </c>
      <c r="J484" s="831"/>
      <c r="K484" s="831"/>
      <c r="L484" s="831"/>
      <c r="M484" s="831"/>
      <c r="N484" s="831">
        <v>1</v>
      </c>
      <c r="O484" s="831">
        <v>706</v>
      </c>
      <c r="P484" s="827"/>
      <c r="Q484" s="832">
        <v>706</v>
      </c>
    </row>
    <row r="485" spans="1:17" ht="14.45" customHeight="1" x14ac:dyDescent="0.2">
      <c r="A485" s="821" t="s">
        <v>569</v>
      </c>
      <c r="B485" s="822" t="s">
        <v>3892</v>
      </c>
      <c r="C485" s="822" t="s">
        <v>3727</v>
      </c>
      <c r="D485" s="822" t="s">
        <v>4598</v>
      </c>
      <c r="E485" s="822" t="s">
        <v>4599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1578</v>
      </c>
      <c r="P485" s="827"/>
      <c r="Q485" s="832">
        <v>1578</v>
      </c>
    </row>
    <row r="486" spans="1:17" ht="14.45" customHeight="1" x14ac:dyDescent="0.2">
      <c r="A486" s="821" t="s">
        <v>569</v>
      </c>
      <c r="B486" s="822" t="s">
        <v>3892</v>
      </c>
      <c r="C486" s="822" t="s">
        <v>3727</v>
      </c>
      <c r="D486" s="822" t="s">
        <v>4600</v>
      </c>
      <c r="E486" s="822" t="s">
        <v>4601</v>
      </c>
      <c r="F486" s="831">
        <v>9</v>
      </c>
      <c r="G486" s="831">
        <v>8766</v>
      </c>
      <c r="H486" s="831"/>
      <c r="I486" s="831">
        <v>974</v>
      </c>
      <c r="J486" s="831">
        <v>7</v>
      </c>
      <c r="K486" s="831">
        <v>6867</v>
      </c>
      <c r="L486" s="831"/>
      <c r="M486" s="831">
        <v>981</v>
      </c>
      <c r="N486" s="831">
        <v>1</v>
      </c>
      <c r="O486" s="831">
        <v>1029</v>
      </c>
      <c r="P486" s="827"/>
      <c r="Q486" s="832">
        <v>1029</v>
      </c>
    </row>
    <row r="487" spans="1:17" ht="14.45" customHeight="1" x14ac:dyDescent="0.2">
      <c r="A487" s="821" t="s">
        <v>569</v>
      </c>
      <c r="B487" s="822" t="s">
        <v>3892</v>
      </c>
      <c r="C487" s="822" t="s">
        <v>3727</v>
      </c>
      <c r="D487" s="822" t="s">
        <v>4602</v>
      </c>
      <c r="E487" s="822" t="s">
        <v>4603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1458</v>
      </c>
      <c r="P487" s="827"/>
      <c r="Q487" s="832">
        <v>1458</v>
      </c>
    </row>
    <row r="488" spans="1:17" ht="14.45" customHeight="1" x14ac:dyDescent="0.2">
      <c r="A488" s="821" t="s">
        <v>569</v>
      </c>
      <c r="B488" s="822" t="s">
        <v>3892</v>
      </c>
      <c r="C488" s="822" t="s">
        <v>3727</v>
      </c>
      <c r="D488" s="822" t="s">
        <v>4604</v>
      </c>
      <c r="E488" s="822" t="s">
        <v>4605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2220</v>
      </c>
      <c r="P488" s="827"/>
      <c r="Q488" s="832">
        <v>2220</v>
      </c>
    </row>
    <row r="489" spans="1:17" ht="14.45" customHeight="1" x14ac:dyDescent="0.2">
      <c r="A489" s="821" t="s">
        <v>569</v>
      </c>
      <c r="B489" s="822" t="s">
        <v>3892</v>
      </c>
      <c r="C489" s="822" t="s">
        <v>3727</v>
      </c>
      <c r="D489" s="822" t="s">
        <v>4606</v>
      </c>
      <c r="E489" s="822" t="s">
        <v>4607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22777</v>
      </c>
      <c r="P489" s="827"/>
      <c r="Q489" s="832">
        <v>22777</v>
      </c>
    </row>
    <row r="490" spans="1:17" ht="14.45" customHeight="1" x14ac:dyDescent="0.2">
      <c r="A490" s="821" t="s">
        <v>569</v>
      </c>
      <c r="B490" s="822" t="s">
        <v>3892</v>
      </c>
      <c r="C490" s="822" t="s">
        <v>3727</v>
      </c>
      <c r="D490" s="822" t="s">
        <v>3761</v>
      </c>
      <c r="E490" s="822" t="s">
        <v>3762</v>
      </c>
      <c r="F490" s="831">
        <v>8</v>
      </c>
      <c r="G490" s="831">
        <v>10328</v>
      </c>
      <c r="H490" s="831"/>
      <c r="I490" s="831">
        <v>1291</v>
      </c>
      <c r="J490" s="831"/>
      <c r="K490" s="831"/>
      <c r="L490" s="831"/>
      <c r="M490" s="831"/>
      <c r="N490" s="831">
        <v>1</v>
      </c>
      <c r="O490" s="831">
        <v>1355</v>
      </c>
      <c r="P490" s="827"/>
      <c r="Q490" s="832">
        <v>1355</v>
      </c>
    </row>
    <row r="491" spans="1:17" ht="14.45" customHeight="1" x14ac:dyDescent="0.2">
      <c r="A491" s="821" t="s">
        <v>569</v>
      </c>
      <c r="B491" s="822" t="s">
        <v>3892</v>
      </c>
      <c r="C491" s="822" t="s">
        <v>3727</v>
      </c>
      <c r="D491" s="822" t="s">
        <v>3763</v>
      </c>
      <c r="E491" s="822" t="s">
        <v>3764</v>
      </c>
      <c r="F491" s="831"/>
      <c r="G491" s="831"/>
      <c r="H491" s="831"/>
      <c r="I491" s="831"/>
      <c r="J491" s="831">
        <v>1</v>
      </c>
      <c r="K491" s="831">
        <v>990</v>
      </c>
      <c r="L491" s="831"/>
      <c r="M491" s="831">
        <v>990</v>
      </c>
      <c r="N491" s="831">
        <v>1</v>
      </c>
      <c r="O491" s="831">
        <v>1026</v>
      </c>
      <c r="P491" s="827"/>
      <c r="Q491" s="832">
        <v>1026</v>
      </c>
    </row>
    <row r="492" spans="1:17" ht="14.45" customHeight="1" x14ac:dyDescent="0.2">
      <c r="A492" s="821" t="s">
        <v>569</v>
      </c>
      <c r="B492" s="822" t="s">
        <v>3892</v>
      </c>
      <c r="C492" s="822" t="s">
        <v>3727</v>
      </c>
      <c r="D492" s="822" t="s">
        <v>4608</v>
      </c>
      <c r="E492" s="822" t="s">
        <v>4609</v>
      </c>
      <c r="F492" s="831">
        <v>1</v>
      </c>
      <c r="G492" s="831">
        <v>826</v>
      </c>
      <c r="H492" s="831"/>
      <c r="I492" s="831">
        <v>826</v>
      </c>
      <c r="J492" s="831">
        <v>1</v>
      </c>
      <c r="K492" s="831">
        <v>831</v>
      </c>
      <c r="L492" s="831"/>
      <c r="M492" s="831">
        <v>831</v>
      </c>
      <c r="N492" s="831">
        <v>3</v>
      </c>
      <c r="O492" s="831">
        <v>2577</v>
      </c>
      <c r="P492" s="827"/>
      <c r="Q492" s="832">
        <v>859</v>
      </c>
    </row>
    <row r="493" spans="1:17" ht="14.45" customHeight="1" x14ac:dyDescent="0.2">
      <c r="A493" s="821" t="s">
        <v>569</v>
      </c>
      <c r="B493" s="822" t="s">
        <v>3892</v>
      </c>
      <c r="C493" s="822" t="s">
        <v>3727</v>
      </c>
      <c r="D493" s="822" t="s">
        <v>4610</v>
      </c>
      <c r="E493" s="822" t="s">
        <v>4611</v>
      </c>
      <c r="F493" s="831"/>
      <c r="G493" s="831"/>
      <c r="H493" s="831"/>
      <c r="I493" s="831"/>
      <c r="J493" s="831">
        <v>1</v>
      </c>
      <c r="K493" s="831">
        <v>2506</v>
      </c>
      <c r="L493" s="831"/>
      <c r="M493" s="831">
        <v>2506</v>
      </c>
      <c r="N493" s="831">
        <v>2</v>
      </c>
      <c r="O493" s="831">
        <v>5274</v>
      </c>
      <c r="P493" s="827"/>
      <c r="Q493" s="832">
        <v>2637</v>
      </c>
    </row>
    <row r="494" spans="1:17" ht="14.45" customHeight="1" x14ac:dyDescent="0.2">
      <c r="A494" s="821" t="s">
        <v>569</v>
      </c>
      <c r="B494" s="822" t="s">
        <v>3892</v>
      </c>
      <c r="C494" s="822" t="s">
        <v>3727</v>
      </c>
      <c r="D494" s="822" t="s">
        <v>3765</v>
      </c>
      <c r="E494" s="822" t="s">
        <v>3766</v>
      </c>
      <c r="F494" s="831"/>
      <c r="G494" s="831"/>
      <c r="H494" s="831"/>
      <c r="I494" s="831"/>
      <c r="J494" s="831">
        <v>2</v>
      </c>
      <c r="K494" s="831">
        <v>3386</v>
      </c>
      <c r="L494" s="831"/>
      <c r="M494" s="831">
        <v>1693</v>
      </c>
      <c r="N494" s="831">
        <v>3</v>
      </c>
      <c r="O494" s="831">
        <v>5232</v>
      </c>
      <c r="P494" s="827"/>
      <c r="Q494" s="832">
        <v>1744</v>
      </c>
    </row>
    <row r="495" spans="1:17" ht="14.45" customHeight="1" x14ac:dyDescent="0.2">
      <c r="A495" s="821" t="s">
        <v>569</v>
      </c>
      <c r="B495" s="822" t="s">
        <v>3892</v>
      </c>
      <c r="C495" s="822" t="s">
        <v>3727</v>
      </c>
      <c r="D495" s="822" t="s">
        <v>4612</v>
      </c>
      <c r="E495" s="822" t="s">
        <v>4613</v>
      </c>
      <c r="F495" s="831"/>
      <c r="G495" s="831"/>
      <c r="H495" s="831"/>
      <c r="I495" s="831"/>
      <c r="J495" s="831">
        <v>1</v>
      </c>
      <c r="K495" s="831">
        <v>1415</v>
      </c>
      <c r="L495" s="831"/>
      <c r="M495" s="831">
        <v>1415</v>
      </c>
      <c r="N495" s="831">
        <v>1</v>
      </c>
      <c r="O495" s="831">
        <v>1483</v>
      </c>
      <c r="P495" s="827"/>
      <c r="Q495" s="832">
        <v>1483</v>
      </c>
    </row>
    <row r="496" spans="1:17" ht="14.45" customHeight="1" x14ac:dyDescent="0.2">
      <c r="A496" s="821" t="s">
        <v>569</v>
      </c>
      <c r="B496" s="822" t="s">
        <v>3892</v>
      </c>
      <c r="C496" s="822" t="s">
        <v>3727</v>
      </c>
      <c r="D496" s="822" t="s">
        <v>4614</v>
      </c>
      <c r="E496" s="822" t="s">
        <v>4615</v>
      </c>
      <c r="F496" s="831">
        <v>61</v>
      </c>
      <c r="G496" s="831">
        <v>1033462</v>
      </c>
      <c r="H496" s="831"/>
      <c r="I496" s="831">
        <v>16942</v>
      </c>
      <c r="J496" s="831">
        <v>46</v>
      </c>
      <c r="K496" s="831">
        <v>779930</v>
      </c>
      <c r="L496" s="831"/>
      <c r="M496" s="831">
        <v>16955</v>
      </c>
      <c r="N496" s="831">
        <v>41</v>
      </c>
      <c r="O496" s="831">
        <v>699009</v>
      </c>
      <c r="P496" s="827"/>
      <c r="Q496" s="832">
        <v>17049</v>
      </c>
    </row>
    <row r="497" spans="1:17" ht="14.45" customHeight="1" x14ac:dyDescent="0.2">
      <c r="A497" s="821" t="s">
        <v>569</v>
      </c>
      <c r="B497" s="822" t="s">
        <v>3892</v>
      </c>
      <c r="C497" s="822" t="s">
        <v>3727</v>
      </c>
      <c r="D497" s="822" t="s">
        <v>4616</v>
      </c>
      <c r="E497" s="822" t="s">
        <v>4617</v>
      </c>
      <c r="F497" s="831">
        <v>21</v>
      </c>
      <c r="G497" s="831">
        <v>107856</v>
      </c>
      <c r="H497" s="831"/>
      <c r="I497" s="831">
        <v>5136</v>
      </c>
      <c r="J497" s="831">
        <v>12</v>
      </c>
      <c r="K497" s="831">
        <v>61980</v>
      </c>
      <c r="L497" s="831"/>
      <c r="M497" s="831">
        <v>5165</v>
      </c>
      <c r="N497" s="831">
        <v>6</v>
      </c>
      <c r="O497" s="831">
        <v>32616</v>
      </c>
      <c r="P497" s="827"/>
      <c r="Q497" s="832">
        <v>5436</v>
      </c>
    </row>
    <row r="498" spans="1:17" ht="14.45" customHeight="1" x14ac:dyDescent="0.2">
      <c r="A498" s="821" t="s">
        <v>569</v>
      </c>
      <c r="B498" s="822" t="s">
        <v>3892</v>
      </c>
      <c r="C498" s="822" t="s">
        <v>3727</v>
      </c>
      <c r="D498" s="822" t="s">
        <v>4618</v>
      </c>
      <c r="E498" s="822" t="s">
        <v>4619</v>
      </c>
      <c r="F498" s="831"/>
      <c r="G498" s="831"/>
      <c r="H498" s="831"/>
      <c r="I498" s="831"/>
      <c r="J498" s="831">
        <v>1</v>
      </c>
      <c r="K498" s="831">
        <v>682</v>
      </c>
      <c r="L498" s="831"/>
      <c r="M498" s="831">
        <v>682</v>
      </c>
      <c r="N498" s="831"/>
      <c r="O498" s="831"/>
      <c r="P498" s="827"/>
      <c r="Q498" s="832"/>
    </row>
    <row r="499" spans="1:17" ht="14.45" customHeight="1" x14ac:dyDescent="0.2">
      <c r="A499" s="821" t="s">
        <v>569</v>
      </c>
      <c r="B499" s="822" t="s">
        <v>3892</v>
      </c>
      <c r="C499" s="822" t="s">
        <v>3727</v>
      </c>
      <c r="D499" s="822" t="s">
        <v>4620</v>
      </c>
      <c r="E499" s="822" t="s">
        <v>4621</v>
      </c>
      <c r="F499" s="831">
        <v>1</v>
      </c>
      <c r="G499" s="831">
        <v>3210</v>
      </c>
      <c r="H499" s="831"/>
      <c r="I499" s="831">
        <v>3210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569</v>
      </c>
      <c r="B500" s="822" t="s">
        <v>3892</v>
      </c>
      <c r="C500" s="822" t="s">
        <v>3727</v>
      </c>
      <c r="D500" s="822" t="s">
        <v>4622</v>
      </c>
      <c r="E500" s="822" t="s">
        <v>4623</v>
      </c>
      <c r="F500" s="831">
        <v>2</v>
      </c>
      <c r="G500" s="831">
        <v>4706</v>
      </c>
      <c r="H500" s="831"/>
      <c r="I500" s="831">
        <v>2353</v>
      </c>
      <c r="J500" s="831">
        <v>0</v>
      </c>
      <c r="K500" s="831">
        <v>0</v>
      </c>
      <c r="L500" s="831"/>
      <c r="M500" s="831"/>
      <c r="N500" s="831">
        <v>1</v>
      </c>
      <c r="O500" s="831">
        <v>2494</v>
      </c>
      <c r="P500" s="827"/>
      <c r="Q500" s="832">
        <v>2494</v>
      </c>
    </row>
    <row r="501" spans="1:17" ht="14.45" customHeight="1" x14ac:dyDescent="0.2">
      <c r="A501" s="821" t="s">
        <v>569</v>
      </c>
      <c r="B501" s="822" t="s">
        <v>3892</v>
      </c>
      <c r="C501" s="822" t="s">
        <v>3727</v>
      </c>
      <c r="D501" s="822" t="s">
        <v>4624</v>
      </c>
      <c r="E501" s="822" t="s">
        <v>4625</v>
      </c>
      <c r="F501" s="831">
        <v>4</v>
      </c>
      <c r="G501" s="831">
        <v>25492</v>
      </c>
      <c r="H501" s="831"/>
      <c r="I501" s="831">
        <v>6373</v>
      </c>
      <c r="J501" s="831">
        <v>2</v>
      </c>
      <c r="K501" s="831">
        <v>12804</v>
      </c>
      <c r="L501" s="831"/>
      <c r="M501" s="831">
        <v>6402</v>
      </c>
      <c r="N501" s="831"/>
      <c r="O501" s="831"/>
      <c r="P501" s="827"/>
      <c r="Q501" s="832"/>
    </row>
    <row r="502" spans="1:17" ht="14.45" customHeight="1" x14ac:dyDescent="0.2">
      <c r="A502" s="821" t="s">
        <v>569</v>
      </c>
      <c r="B502" s="822" t="s">
        <v>3892</v>
      </c>
      <c r="C502" s="822" t="s">
        <v>3727</v>
      </c>
      <c r="D502" s="822" t="s">
        <v>4626</v>
      </c>
      <c r="E502" s="822" t="s">
        <v>4627</v>
      </c>
      <c r="F502" s="831">
        <v>0</v>
      </c>
      <c r="G502" s="831">
        <v>0</v>
      </c>
      <c r="H502" s="831"/>
      <c r="I502" s="831"/>
      <c r="J502" s="831">
        <v>1</v>
      </c>
      <c r="K502" s="831">
        <v>2959</v>
      </c>
      <c r="L502" s="831"/>
      <c r="M502" s="831">
        <v>2959</v>
      </c>
      <c r="N502" s="831"/>
      <c r="O502" s="831"/>
      <c r="P502" s="827"/>
      <c r="Q502" s="832"/>
    </row>
    <row r="503" spans="1:17" ht="14.45" customHeight="1" x14ac:dyDescent="0.2">
      <c r="A503" s="821" t="s">
        <v>569</v>
      </c>
      <c r="B503" s="822" t="s">
        <v>3892</v>
      </c>
      <c r="C503" s="822" t="s">
        <v>3727</v>
      </c>
      <c r="D503" s="822" t="s">
        <v>4628</v>
      </c>
      <c r="E503" s="822" t="s">
        <v>4629</v>
      </c>
      <c r="F503" s="831"/>
      <c r="G503" s="831"/>
      <c r="H503" s="831"/>
      <c r="I503" s="831"/>
      <c r="J503" s="831">
        <v>1</v>
      </c>
      <c r="K503" s="831">
        <v>6045</v>
      </c>
      <c r="L503" s="831"/>
      <c r="M503" s="831">
        <v>6045</v>
      </c>
      <c r="N503" s="831">
        <v>1</v>
      </c>
      <c r="O503" s="831">
        <v>6316</v>
      </c>
      <c r="P503" s="827"/>
      <c r="Q503" s="832">
        <v>6316</v>
      </c>
    </row>
    <row r="504" spans="1:17" ht="14.45" customHeight="1" x14ac:dyDescent="0.2">
      <c r="A504" s="821" t="s">
        <v>569</v>
      </c>
      <c r="B504" s="822" t="s">
        <v>3892</v>
      </c>
      <c r="C504" s="822" t="s">
        <v>3727</v>
      </c>
      <c r="D504" s="822" t="s">
        <v>4630</v>
      </c>
      <c r="E504" s="822" t="s">
        <v>4631</v>
      </c>
      <c r="F504" s="831">
        <v>1</v>
      </c>
      <c r="G504" s="831">
        <v>4933</v>
      </c>
      <c r="H504" s="831"/>
      <c r="I504" s="831">
        <v>4933</v>
      </c>
      <c r="J504" s="831">
        <v>1</v>
      </c>
      <c r="K504" s="831">
        <v>4957</v>
      </c>
      <c r="L504" s="831"/>
      <c r="M504" s="831">
        <v>4957</v>
      </c>
      <c r="N504" s="831"/>
      <c r="O504" s="831"/>
      <c r="P504" s="827"/>
      <c r="Q504" s="832"/>
    </row>
    <row r="505" spans="1:17" ht="14.45" customHeight="1" x14ac:dyDescent="0.2">
      <c r="A505" s="821" t="s">
        <v>569</v>
      </c>
      <c r="B505" s="822" t="s">
        <v>3892</v>
      </c>
      <c r="C505" s="822" t="s">
        <v>3727</v>
      </c>
      <c r="D505" s="822" t="s">
        <v>4632</v>
      </c>
      <c r="E505" s="822" t="s">
        <v>4633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3959</v>
      </c>
      <c r="P505" s="827"/>
      <c r="Q505" s="832">
        <v>3959</v>
      </c>
    </row>
    <row r="506" spans="1:17" ht="14.45" customHeight="1" x14ac:dyDescent="0.2">
      <c r="A506" s="821" t="s">
        <v>569</v>
      </c>
      <c r="B506" s="822" t="s">
        <v>3892</v>
      </c>
      <c r="C506" s="822" t="s">
        <v>3727</v>
      </c>
      <c r="D506" s="822" t="s">
        <v>4634</v>
      </c>
      <c r="E506" s="822" t="s">
        <v>4635</v>
      </c>
      <c r="F506" s="831"/>
      <c r="G506" s="831"/>
      <c r="H506" s="831"/>
      <c r="I506" s="831"/>
      <c r="J506" s="831">
        <v>1</v>
      </c>
      <c r="K506" s="831">
        <v>4335</v>
      </c>
      <c r="L506" s="831"/>
      <c r="M506" s="831">
        <v>4335</v>
      </c>
      <c r="N506" s="831"/>
      <c r="O506" s="831"/>
      <c r="P506" s="827"/>
      <c r="Q506" s="832"/>
    </row>
    <row r="507" spans="1:17" ht="14.45" customHeight="1" x14ac:dyDescent="0.2">
      <c r="A507" s="821" t="s">
        <v>569</v>
      </c>
      <c r="B507" s="822" t="s">
        <v>3892</v>
      </c>
      <c r="C507" s="822" t="s">
        <v>3727</v>
      </c>
      <c r="D507" s="822" t="s">
        <v>4636</v>
      </c>
      <c r="E507" s="822" t="s">
        <v>4637</v>
      </c>
      <c r="F507" s="831">
        <v>2</v>
      </c>
      <c r="G507" s="831">
        <v>5016</v>
      </c>
      <c r="H507" s="831"/>
      <c r="I507" s="831">
        <v>2508</v>
      </c>
      <c r="J507" s="831">
        <v>2</v>
      </c>
      <c r="K507" s="831">
        <v>5036</v>
      </c>
      <c r="L507" s="831"/>
      <c r="M507" s="831">
        <v>2518</v>
      </c>
      <c r="N507" s="831">
        <v>1</v>
      </c>
      <c r="O507" s="831">
        <v>2608</v>
      </c>
      <c r="P507" s="827"/>
      <c r="Q507" s="832">
        <v>2608</v>
      </c>
    </row>
    <row r="508" spans="1:17" ht="14.45" customHeight="1" x14ac:dyDescent="0.2">
      <c r="A508" s="821" t="s">
        <v>569</v>
      </c>
      <c r="B508" s="822" t="s">
        <v>3892</v>
      </c>
      <c r="C508" s="822" t="s">
        <v>3727</v>
      </c>
      <c r="D508" s="822" t="s">
        <v>4638</v>
      </c>
      <c r="E508" s="822" t="s">
        <v>4639</v>
      </c>
      <c r="F508" s="831">
        <v>1</v>
      </c>
      <c r="G508" s="831">
        <v>2686</v>
      </c>
      <c r="H508" s="831"/>
      <c r="I508" s="831">
        <v>2686</v>
      </c>
      <c r="J508" s="831">
        <v>1</v>
      </c>
      <c r="K508" s="831">
        <v>2698</v>
      </c>
      <c r="L508" s="831"/>
      <c r="M508" s="831">
        <v>2698</v>
      </c>
      <c r="N508" s="831"/>
      <c r="O508" s="831"/>
      <c r="P508" s="827"/>
      <c r="Q508" s="832"/>
    </row>
    <row r="509" spans="1:17" ht="14.45" customHeight="1" x14ac:dyDescent="0.2">
      <c r="A509" s="821" t="s">
        <v>569</v>
      </c>
      <c r="B509" s="822" t="s">
        <v>3892</v>
      </c>
      <c r="C509" s="822" t="s">
        <v>3727</v>
      </c>
      <c r="D509" s="822" t="s">
        <v>3769</v>
      </c>
      <c r="E509" s="822" t="s">
        <v>3770</v>
      </c>
      <c r="F509" s="831">
        <v>127</v>
      </c>
      <c r="G509" s="831">
        <v>167767</v>
      </c>
      <c r="H509" s="831"/>
      <c r="I509" s="831">
        <v>1321</v>
      </c>
      <c r="J509" s="831">
        <v>51</v>
      </c>
      <c r="K509" s="831">
        <v>67728</v>
      </c>
      <c r="L509" s="831"/>
      <c r="M509" s="831">
        <v>1328</v>
      </c>
      <c r="N509" s="831">
        <v>48</v>
      </c>
      <c r="O509" s="831">
        <v>65472</v>
      </c>
      <c r="P509" s="827"/>
      <c r="Q509" s="832">
        <v>1364</v>
      </c>
    </row>
    <row r="510" spans="1:17" ht="14.45" customHeight="1" x14ac:dyDescent="0.2">
      <c r="A510" s="821" t="s">
        <v>569</v>
      </c>
      <c r="B510" s="822" t="s">
        <v>3892</v>
      </c>
      <c r="C510" s="822" t="s">
        <v>3727</v>
      </c>
      <c r="D510" s="822" t="s">
        <v>4640</v>
      </c>
      <c r="E510" s="822" t="s">
        <v>4641</v>
      </c>
      <c r="F510" s="831">
        <v>32</v>
      </c>
      <c r="G510" s="831">
        <v>137605</v>
      </c>
      <c r="H510" s="831"/>
      <c r="I510" s="831">
        <v>4300.15625</v>
      </c>
      <c r="J510" s="831">
        <v>17</v>
      </c>
      <c r="K510" s="831">
        <v>73525</v>
      </c>
      <c r="L510" s="831"/>
      <c r="M510" s="831">
        <v>4325</v>
      </c>
      <c r="N510" s="831">
        <v>17</v>
      </c>
      <c r="O510" s="831">
        <v>77367</v>
      </c>
      <c r="P510" s="827"/>
      <c r="Q510" s="832">
        <v>4551</v>
      </c>
    </row>
    <row r="511" spans="1:17" ht="14.45" customHeight="1" x14ac:dyDescent="0.2">
      <c r="A511" s="821" t="s">
        <v>569</v>
      </c>
      <c r="B511" s="822" t="s">
        <v>3892</v>
      </c>
      <c r="C511" s="822" t="s">
        <v>3727</v>
      </c>
      <c r="D511" s="822" t="s">
        <v>3771</v>
      </c>
      <c r="E511" s="822" t="s">
        <v>3772</v>
      </c>
      <c r="F511" s="831">
        <v>5</v>
      </c>
      <c r="G511" s="831">
        <v>4910</v>
      </c>
      <c r="H511" s="831"/>
      <c r="I511" s="831">
        <v>982</v>
      </c>
      <c r="J511" s="831">
        <v>9</v>
      </c>
      <c r="K511" s="831">
        <v>8901</v>
      </c>
      <c r="L511" s="831"/>
      <c r="M511" s="831">
        <v>989</v>
      </c>
      <c r="N511" s="831">
        <v>7</v>
      </c>
      <c r="O511" s="831">
        <v>7175</v>
      </c>
      <c r="P511" s="827"/>
      <c r="Q511" s="832">
        <v>1025</v>
      </c>
    </row>
    <row r="512" spans="1:17" ht="14.45" customHeight="1" x14ac:dyDescent="0.2">
      <c r="A512" s="821" t="s">
        <v>569</v>
      </c>
      <c r="B512" s="822" t="s">
        <v>3892</v>
      </c>
      <c r="C512" s="822" t="s">
        <v>3727</v>
      </c>
      <c r="D512" s="822" t="s">
        <v>4642</v>
      </c>
      <c r="E512" s="822" t="s">
        <v>4643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961</v>
      </c>
      <c r="P512" s="827"/>
      <c r="Q512" s="832">
        <v>961</v>
      </c>
    </row>
    <row r="513" spans="1:17" ht="14.45" customHeight="1" x14ac:dyDescent="0.2">
      <c r="A513" s="821" t="s">
        <v>569</v>
      </c>
      <c r="B513" s="822" t="s">
        <v>3892</v>
      </c>
      <c r="C513" s="822" t="s">
        <v>3727</v>
      </c>
      <c r="D513" s="822" t="s">
        <v>3773</v>
      </c>
      <c r="E513" s="822" t="s">
        <v>3774</v>
      </c>
      <c r="F513" s="831">
        <v>1</v>
      </c>
      <c r="G513" s="831">
        <v>997</v>
      </c>
      <c r="H513" s="831"/>
      <c r="I513" s="831">
        <v>997</v>
      </c>
      <c r="J513" s="831">
        <v>1</v>
      </c>
      <c r="K513" s="831">
        <v>1004</v>
      </c>
      <c r="L513" s="831"/>
      <c r="M513" s="831">
        <v>1004</v>
      </c>
      <c r="N513" s="831">
        <v>1</v>
      </c>
      <c r="O513" s="831">
        <v>1040</v>
      </c>
      <c r="P513" s="827"/>
      <c r="Q513" s="832">
        <v>1040</v>
      </c>
    </row>
    <row r="514" spans="1:17" ht="14.45" customHeight="1" x14ac:dyDescent="0.2">
      <c r="A514" s="821" t="s">
        <v>569</v>
      </c>
      <c r="B514" s="822" t="s">
        <v>3892</v>
      </c>
      <c r="C514" s="822" t="s">
        <v>3727</v>
      </c>
      <c r="D514" s="822" t="s">
        <v>4644</v>
      </c>
      <c r="E514" s="822" t="s">
        <v>4645</v>
      </c>
      <c r="F514" s="831"/>
      <c r="G514" s="831"/>
      <c r="H514" s="831"/>
      <c r="I514" s="831"/>
      <c r="J514" s="831">
        <v>1</v>
      </c>
      <c r="K514" s="831">
        <v>757</v>
      </c>
      <c r="L514" s="831"/>
      <c r="M514" s="831">
        <v>757</v>
      </c>
      <c r="N514" s="831"/>
      <c r="O514" s="831"/>
      <c r="P514" s="827"/>
      <c r="Q514" s="832"/>
    </row>
    <row r="515" spans="1:17" ht="14.45" customHeight="1" x14ac:dyDescent="0.2">
      <c r="A515" s="821" t="s">
        <v>569</v>
      </c>
      <c r="B515" s="822" t="s">
        <v>3892</v>
      </c>
      <c r="C515" s="822" t="s">
        <v>3727</v>
      </c>
      <c r="D515" s="822" t="s">
        <v>4646</v>
      </c>
      <c r="E515" s="822" t="s">
        <v>4647</v>
      </c>
      <c r="F515" s="831">
        <v>2</v>
      </c>
      <c r="G515" s="831">
        <v>4848</v>
      </c>
      <c r="H515" s="831"/>
      <c r="I515" s="831">
        <v>2424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569</v>
      </c>
      <c r="B516" s="822" t="s">
        <v>3892</v>
      </c>
      <c r="C516" s="822" t="s">
        <v>3727</v>
      </c>
      <c r="D516" s="822" t="s">
        <v>4648</v>
      </c>
      <c r="E516" s="822" t="s">
        <v>4649</v>
      </c>
      <c r="F516" s="831">
        <v>14</v>
      </c>
      <c r="G516" s="831">
        <v>43722</v>
      </c>
      <c r="H516" s="831"/>
      <c r="I516" s="831">
        <v>3123</v>
      </c>
      <c r="J516" s="831">
        <v>13</v>
      </c>
      <c r="K516" s="831">
        <v>40872</v>
      </c>
      <c r="L516" s="831"/>
      <c r="M516" s="831">
        <v>3144</v>
      </c>
      <c r="N516" s="831">
        <v>7</v>
      </c>
      <c r="O516" s="831">
        <v>23023</v>
      </c>
      <c r="P516" s="827"/>
      <c r="Q516" s="832">
        <v>3289</v>
      </c>
    </row>
    <row r="517" spans="1:17" ht="14.45" customHeight="1" x14ac:dyDescent="0.2">
      <c r="A517" s="821" t="s">
        <v>569</v>
      </c>
      <c r="B517" s="822" t="s">
        <v>3892</v>
      </c>
      <c r="C517" s="822" t="s">
        <v>3727</v>
      </c>
      <c r="D517" s="822" t="s">
        <v>4650</v>
      </c>
      <c r="E517" s="822" t="s">
        <v>4651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2309</v>
      </c>
      <c r="P517" s="827"/>
      <c r="Q517" s="832">
        <v>2309</v>
      </c>
    </row>
    <row r="518" spans="1:17" ht="14.45" customHeight="1" x14ac:dyDescent="0.2">
      <c r="A518" s="821" t="s">
        <v>569</v>
      </c>
      <c r="B518" s="822" t="s">
        <v>3892</v>
      </c>
      <c r="C518" s="822" t="s">
        <v>3727</v>
      </c>
      <c r="D518" s="822" t="s">
        <v>4652</v>
      </c>
      <c r="E518" s="822" t="s">
        <v>4653</v>
      </c>
      <c r="F518" s="831">
        <v>1</v>
      </c>
      <c r="G518" s="831">
        <v>1704</v>
      </c>
      <c r="H518" s="831"/>
      <c r="I518" s="831">
        <v>1704</v>
      </c>
      <c r="J518" s="831"/>
      <c r="K518" s="831"/>
      <c r="L518" s="831"/>
      <c r="M518" s="831"/>
      <c r="N518" s="831">
        <v>3</v>
      </c>
      <c r="O518" s="831">
        <v>5331</v>
      </c>
      <c r="P518" s="827"/>
      <c r="Q518" s="832">
        <v>1777</v>
      </c>
    </row>
    <row r="519" spans="1:17" ht="14.45" customHeight="1" x14ac:dyDescent="0.2">
      <c r="A519" s="821" t="s">
        <v>569</v>
      </c>
      <c r="B519" s="822" t="s">
        <v>3892</v>
      </c>
      <c r="C519" s="822" t="s">
        <v>3727</v>
      </c>
      <c r="D519" s="822" t="s">
        <v>4654</v>
      </c>
      <c r="E519" s="822" t="s">
        <v>4655</v>
      </c>
      <c r="F519" s="831">
        <v>1</v>
      </c>
      <c r="G519" s="831">
        <v>2280</v>
      </c>
      <c r="H519" s="831"/>
      <c r="I519" s="831">
        <v>2280</v>
      </c>
      <c r="J519" s="831">
        <v>1</v>
      </c>
      <c r="K519" s="831">
        <v>2292</v>
      </c>
      <c r="L519" s="831"/>
      <c r="M519" s="831">
        <v>2292</v>
      </c>
      <c r="N519" s="831"/>
      <c r="O519" s="831"/>
      <c r="P519" s="827"/>
      <c r="Q519" s="832"/>
    </row>
    <row r="520" spans="1:17" ht="14.45" customHeight="1" x14ac:dyDescent="0.2">
      <c r="A520" s="821" t="s">
        <v>569</v>
      </c>
      <c r="B520" s="822" t="s">
        <v>3892</v>
      </c>
      <c r="C520" s="822" t="s">
        <v>3727</v>
      </c>
      <c r="D520" s="822" t="s">
        <v>4656</v>
      </c>
      <c r="E520" s="822" t="s">
        <v>4657</v>
      </c>
      <c r="F520" s="831"/>
      <c r="G520" s="831"/>
      <c r="H520" s="831"/>
      <c r="I520" s="831"/>
      <c r="J520" s="831">
        <v>2</v>
      </c>
      <c r="K520" s="831">
        <v>3508</v>
      </c>
      <c r="L520" s="831"/>
      <c r="M520" s="831">
        <v>1754</v>
      </c>
      <c r="N520" s="831"/>
      <c r="O520" s="831"/>
      <c r="P520" s="827"/>
      <c r="Q520" s="832"/>
    </row>
    <row r="521" spans="1:17" ht="14.45" customHeight="1" x14ac:dyDescent="0.2">
      <c r="A521" s="821" t="s">
        <v>569</v>
      </c>
      <c r="B521" s="822" t="s">
        <v>3892</v>
      </c>
      <c r="C521" s="822" t="s">
        <v>3727</v>
      </c>
      <c r="D521" s="822" t="s">
        <v>4658</v>
      </c>
      <c r="E521" s="822" t="s">
        <v>4659</v>
      </c>
      <c r="F521" s="831"/>
      <c r="G521" s="831"/>
      <c r="H521" s="831"/>
      <c r="I521" s="831"/>
      <c r="J521" s="831"/>
      <c r="K521" s="831"/>
      <c r="L521" s="831"/>
      <c r="M521" s="831"/>
      <c r="N521" s="831">
        <v>2</v>
      </c>
      <c r="O521" s="831">
        <v>138</v>
      </c>
      <c r="P521" s="827"/>
      <c r="Q521" s="832">
        <v>69</v>
      </c>
    </row>
    <row r="522" spans="1:17" ht="14.45" customHeight="1" x14ac:dyDescent="0.2">
      <c r="A522" s="821" t="s">
        <v>569</v>
      </c>
      <c r="B522" s="822" t="s">
        <v>3892</v>
      </c>
      <c r="C522" s="822" t="s">
        <v>3727</v>
      </c>
      <c r="D522" s="822" t="s">
        <v>4660</v>
      </c>
      <c r="E522" s="822" t="s">
        <v>4661</v>
      </c>
      <c r="F522" s="831">
        <v>0</v>
      </c>
      <c r="G522" s="831">
        <v>0</v>
      </c>
      <c r="H522" s="831"/>
      <c r="I522" s="831"/>
      <c r="J522" s="831">
        <v>0</v>
      </c>
      <c r="K522" s="831">
        <v>0</v>
      </c>
      <c r="L522" s="831"/>
      <c r="M522" s="831"/>
      <c r="N522" s="831">
        <v>0</v>
      </c>
      <c r="O522" s="831">
        <v>0</v>
      </c>
      <c r="P522" s="827"/>
      <c r="Q522" s="832"/>
    </row>
    <row r="523" spans="1:17" ht="14.45" customHeight="1" x14ac:dyDescent="0.2">
      <c r="A523" s="821" t="s">
        <v>569</v>
      </c>
      <c r="B523" s="822" t="s">
        <v>3892</v>
      </c>
      <c r="C523" s="822" t="s">
        <v>3727</v>
      </c>
      <c r="D523" s="822" t="s">
        <v>4662</v>
      </c>
      <c r="E523" s="822" t="s">
        <v>4663</v>
      </c>
      <c r="F523" s="831">
        <v>409</v>
      </c>
      <c r="G523" s="831">
        <v>0</v>
      </c>
      <c r="H523" s="831"/>
      <c r="I523" s="831">
        <v>0</v>
      </c>
      <c r="J523" s="831">
        <v>347</v>
      </c>
      <c r="K523" s="831">
        <v>0</v>
      </c>
      <c r="L523" s="831"/>
      <c r="M523" s="831">
        <v>0</v>
      </c>
      <c r="N523" s="831">
        <v>312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569</v>
      </c>
      <c r="B524" s="822" t="s">
        <v>3892</v>
      </c>
      <c r="C524" s="822" t="s">
        <v>3727</v>
      </c>
      <c r="D524" s="822" t="s">
        <v>4664</v>
      </c>
      <c r="E524" s="822" t="s">
        <v>4665</v>
      </c>
      <c r="F524" s="831">
        <v>74</v>
      </c>
      <c r="G524" s="831">
        <v>0</v>
      </c>
      <c r="H524" s="831"/>
      <c r="I524" s="831">
        <v>0</v>
      </c>
      <c r="J524" s="831">
        <v>60</v>
      </c>
      <c r="K524" s="831">
        <v>0</v>
      </c>
      <c r="L524" s="831"/>
      <c r="M524" s="831">
        <v>0</v>
      </c>
      <c r="N524" s="831">
        <v>51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569</v>
      </c>
      <c r="B525" s="822" t="s">
        <v>3892</v>
      </c>
      <c r="C525" s="822" t="s">
        <v>3727</v>
      </c>
      <c r="D525" s="822" t="s">
        <v>3912</v>
      </c>
      <c r="E525" s="822" t="s">
        <v>3913</v>
      </c>
      <c r="F525" s="831"/>
      <c r="G525" s="831"/>
      <c r="H525" s="831"/>
      <c r="I525" s="831"/>
      <c r="J525" s="831">
        <v>1</v>
      </c>
      <c r="K525" s="831">
        <v>0</v>
      </c>
      <c r="L525" s="831"/>
      <c r="M525" s="831">
        <v>0</v>
      </c>
      <c r="N525" s="831"/>
      <c r="O525" s="831"/>
      <c r="P525" s="827"/>
      <c r="Q525" s="832"/>
    </row>
    <row r="526" spans="1:17" ht="14.45" customHeight="1" x14ac:dyDescent="0.2">
      <c r="A526" s="821" t="s">
        <v>569</v>
      </c>
      <c r="B526" s="822" t="s">
        <v>3892</v>
      </c>
      <c r="C526" s="822" t="s">
        <v>3727</v>
      </c>
      <c r="D526" s="822" t="s">
        <v>4666</v>
      </c>
      <c r="E526" s="822" t="s">
        <v>4667</v>
      </c>
      <c r="F526" s="831"/>
      <c r="G526" s="831"/>
      <c r="H526" s="831"/>
      <c r="I526" s="831"/>
      <c r="J526" s="831">
        <v>242</v>
      </c>
      <c r="K526" s="831">
        <v>0</v>
      </c>
      <c r="L526" s="831"/>
      <c r="M526" s="831">
        <v>0</v>
      </c>
      <c r="N526" s="831">
        <v>195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569</v>
      </c>
      <c r="B527" s="822" t="s">
        <v>3892</v>
      </c>
      <c r="C527" s="822" t="s">
        <v>3727</v>
      </c>
      <c r="D527" s="822" t="s">
        <v>3922</v>
      </c>
      <c r="E527" s="822" t="s">
        <v>3923</v>
      </c>
      <c r="F527" s="831"/>
      <c r="G527" s="831"/>
      <c r="H527" s="831"/>
      <c r="I527" s="831"/>
      <c r="J527" s="831">
        <v>1</v>
      </c>
      <c r="K527" s="831">
        <v>0</v>
      </c>
      <c r="L527" s="831"/>
      <c r="M527" s="831">
        <v>0</v>
      </c>
      <c r="N527" s="831"/>
      <c r="O527" s="831"/>
      <c r="P527" s="827"/>
      <c r="Q527" s="832"/>
    </row>
    <row r="528" spans="1:17" ht="14.45" customHeight="1" x14ac:dyDescent="0.2">
      <c r="A528" s="821" t="s">
        <v>569</v>
      </c>
      <c r="B528" s="822" t="s">
        <v>3892</v>
      </c>
      <c r="C528" s="822" t="s">
        <v>3727</v>
      </c>
      <c r="D528" s="822" t="s">
        <v>4668</v>
      </c>
      <c r="E528" s="822" t="s">
        <v>4669</v>
      </c>
      <c r="F528" s="831">
        <v>24</v>
      </c>
      <c r="G528" s="831">
        <v>500568</v>
      </c>
      <c r="H528" s="831"/>
      <c r="I528" s="831">
        <v>20857</v>
      </c>
      <c r="J528" s="831">
        <v>7</v>
      </c>
      <c r="K528" s="831">
        <v>146111</v>
      </c>
      <c r="L528" s="831"/>
      <c r="M528" s="831">
        <v>20873</v>
      </c>
      <c r="N528" s="831">
        <v>10</v>
      </c>
      <c r="O528" s="831">
        <v>209970</v>
      </c>
      <c r="P528" s="827"/>
      <c r="Q528" s="832">
        <v>20997</v>
      </c>
    </row>
    <row r="529" spans="1:17" ht="14.45" customHeight="1" x14ac:dyDescent="0.2">
      <c r="A529" s="821" t="s">
        <v>569</v>
      </c>
      <c r="B529" s="822" t="s">
        <v>3892</v>
      </c>
      <c r="C529" s="822" t="s">
        <v>3727</v>
      </c>
      <c r="D529" s="822" t="s">
        <v>3785</v>
      </c>
      <c r="E529" s="822" t="s">
        <v>3786</v>
      </c>
      <c r="F529" s="831"/>
      <c r="G529" s="831"/>
      <c r="H529" s="831"/>
      <c r="I529" s="831"/>
      <c r="J529" s="831">
        <v>2</v>
      </c>
      <c r="K529" s="831">
        <v>176</v>
      </c>
      <c r="L529" s="831"/>
      <c r="M529" s="831">
        <v>88</v>
      </c>
      <c r="N529" s="831">
        <v>1</v>
      </c>
      <c r="O529" s="831">
        <v>93</v>
      </c>
      <c r="P529" s="827"/>
      <c r="Q529" s="832">
        <v>93</v>
      </c>
    </row>
    <row r="530" spans="1:17" ht="14.45" customHeight="1" x14ac:dyDescent="0.2">
      <c r="A530" s="821" t="s">
        <v>569</v>
      </c>
      <c r="B530" s="822" t="s">
        <v>3892</v>
      </c>
      <c r="C530" s="822" t="s">
        <v>3727</v>
      </c>
      <c r="D530" s="822" t="s">
        <v>3895</v>
      </c>
      <c r="E530" s="822" t="s">
        <v>3896</v>
      </c>
      <c r="F530" s="831">
        <v>63</v>
      </c>
      <c r="G530" s="831">
        <v>263061</v>
      </c>
      <c r="H530" s="831"/>
      <c r="I530" s="831">
        <v>4175.5714285714284</v>
      </c>
      <c r="J530" s="831">
        <v>29</v>
      </c>
      <c r="K530" s="831">
        <v>121800</v>
      </c>
      <c r="L530" s="831"/>
      <c r="M530" s="831">
        <v>4200</v>
      </c>
      <c r="N530" s="831">
        <v>29</v>
      </c>
      <c r="O530" s="831">
        <v>128354</v>
      </c>
      <c r="P530" s="827"/>
      <c r="Q530" s="832">
        <v>4426</v>
      </c>
    </row>
    <row r="531" spans="1:17" ht="14.45" customHeight="1" x14ac:dyDescent="0.2">
      <c r="A531" s="821" t="s">
        <v>569</v>
      </c>
      <c r="B531" s="822" t="s">
        <v>3892</v>
      </c>
      <c r="C531" s="822" t="s">
        <v>3727</v>
      </c>
      <c r="D531" s="822" t="s">
        <v>4670</v>
      </c>
      <c r="E531" s="822" t="s">
        <v>4671</v>
      </c>
      <c r="F531" s="831">
        <v>1913</v>
      </c>
      <c r="G531" s="831">
        <v>2168015</v>
      </c>
      <c r="H531" s="831"/>
      <c r="I531" s="831">
        <v>1133.3063251437532</v>
      </c>
      <c r="J531" s="831">
        <v>1741</v>
      </c>
      <c r="K531" s="831">
        <v>1908773</v>
      </c>
      <c r="L531" s="831"/>
      <c r="M531" s="831">
        <v>1096.365881677197</v>
      </c>
      <c r="N531" s="831">
        <v>1393</v>
      </c>
      <c r="O531" s="831">
        <v>1578858</v>
      </c>
      <c r="P531" s="827"/>
      <c r="Q531" s="832">
        <v>1133.4228284278536</v>
      </c>
    </row>
    <row r="532" spans="1:17" ht="14.45" customHeight="1" x14ac:dyDescent="0.2">
      <c r="A532" s="821" t="s">
        <v>569</v>
      </c>
      <c r="B532" s="822" t="s">
        <v>3892</v>
      </c>
      <c r="C532" s="822" t="s">
        <v>3727</v>
      </c>
      <c r="D532" s="822" t="s">
        <v>4672</v>
      </c>
      <c r="E532" s="822" t="s">
        <v>4673</v>
      </c>
      <c r="F532" s="831"/>
      <c r="G532" s="831"/>
      <c r="H532" s="831"/>
      <c r="I532" s="831"/>
      <c r="J532" s="831">
        <v>1</v>
      </c>
      <c r="K532" s="831">
        <v>3738</v>
      </c>
      <c r="L532" s="831"/>
      <c r="M532" s="831">
        <v>3738</v>
      </c>
      <c r="N532" s="831"/>
      <c r="O532" s="831"/>
      <c r="P532" s="827"/>
      <c r="Q532" s="832"/>
    </row>
    <row r="533" spans="1:17" ht="14.45" customHeight="1" x14ac:dyDescent="0.2">
      <c r="A533" s="821" t="s">
        <v>569</v>
      </c>
      <c r="B533" s="822" t="s">
        <v>3892</v>
      </c>
      <c r="C533" s="822" t="s">
        <v>3727</v>
      </c>
      <c r="D533" s="822" t="s">
        <v>3791</v>
      </c>
      <c r="E533" s="822" t="s">
        <v>3792</v>
      </c>
      <c r="F533" s="831"/>
      <c r="G533" s="831"/>
      <c r="H533" s="831"/>
      <c r="I533" s="831"/>
      <c r="J533" s="831">
        <v>1</v>
      </c>
      <c r="K533" s="831">
        <v>501</v>
      </c>
      <c r="L533" s="831"/>
      <c r="M533" s="831">
        <v>501</v>
      </c>
      <c r="N533" s="831">
        <v>2</v>
      </c>
      <c r="O533" s="831">
        <v>1028</v>
      </c>
      <c r="P533" s="827"/>
      <c r="Q533" s="832">
        <v>514</v>
      </c>
    </row>
    <row r="534" spans="1:17" ht="14.45" customHeight="1" x14ac:dyDescent="0.2">
      <c r="A534" s="821" t="s">
        <v>569</v>
      </c>
      <c r="B534" s="822" t="s">
        <v>3892</v>
      </c>
      <c r="C534" s="822" t="s">
        <v>3727</v>
      </c>
      <c r="D534" s="822" t="s">
        <v>3793</v>
      </c>
      <c r="E534" s="822" t="s">
        <v>3756</v>
      </c>
      <c r="F534" s="831">
        <v>3</v>
      </c>
      <c r="G534" s="831">
        <v>2082</v>
      </c>
      <c r="H534" s="831"/>
      <c r="I534" s="831">
        <v>694</v>
      </c>
      <c r="J534" s="831">
        <v>1</v>
      </c>
      <c r="K534" s="831">
        <v>697</v>
      </c>
      <c r="L534" s="831"/>
      <c r="M534" s="831">
        <v>697</v>
      </c>
      <c r="N534" s="831">
        <v>2</v>
      </c>
      <c r="O534" s="831">
        <v>1430</v>
      </c>
      <c r="P534" s="827"/>
      <c r="Q534" s="832">
        <v>715</v>
      </c>
    </row>
    <row r="535" spans="1:17" ht="14.45" customHeight="1" x14ac:dyDescent="0.2">
      <c r="A535" s="821" t="s">
        <v>569</v>
      </c>
      <c r="B535" s="822" t="s">
        <v>3892</v>
      </c>
      <c r="C535" s="822" t="s">
        <v>3727</v>
      </c>
      <c r="D535" s="822" t="s">
        <v>4674</v>
      </c>
      <c r="E535" s="822" t="s">
        <v>4675</v>
      </c>
      <c r="F535" s="831">
        <v>2</v>
      </c>
      <c r="G535" s="831">
        <v>0</v>
      </c>
      <c r="H535" s="831"/>
      <c r="I535" s="831">
        <v>0</v>
      </c>
      <c r="J535" s="831">
        <v>2</v>
      </c>
      <c r="K535" s="831">
        <v>0</v>
      </c>
      <c r="L535" s="831"/>
      <c r="M535" s="831">
        <v>0</v>
      </c>
      <c r="N535" s="831">
        <v>18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569</v>
      </c>
      <c r="B536" s="822" t="s">
        <v>3892</v>
      </c>
      <c r="C536" s="822" t="s">
        <v>3727</v>
      </c>
      <c r="D536" s="822" t="s">
        <v>4676</v>
      </c>
      <c r="E536" s="822" t="s">
        <v>4677</v>
      </c>
      <c r="F536" s="831">
        <v>13</v>
      </c>
      <c r="G536" s="831">
        <v>38740</v>
      </c>
      <c r="H536" s="831"/>
      <c r="I536" s="831">
        <v>2980</v>
      </c>
      <c r="J536" s="831">
        <v>6</v>
      </c>
      <c r="K536" s="831">
        <v>17994</v>
      </c>
      <c r="L536" s="831"/>
      <c r="M536" s="831">
        <v>2999</v>
      </c>
      <c r="N536" s="831">
        <v>10</v>
      </c>
      <c r="O536" s="831">
        <v>31260</v>
      </c>
      <c r="P536" s="827"/>
      <c r="Q536" s="832">
        <v>3126</v>
      </c>
    </row>
    <row r="537" spans="1:17" ht="14.45" customHeight="1" x14ac:dyDescent="0.2">
      <c r="A537" s="821" t="s">
        <v>569</v>
      </c>
      <c r="B537" s="822" t="s">
        <v>3892</v>
      </c>
      <c r="C537" s="822" t="s">
        <v>3727</v>
      </c>
      <c r="D537" s="822" t="s">
        <v>4678</v>
      </c>
      <c r="E537" s="822" t="s">
        <v>4679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3055</v>
      </c>
      <c r="P537" s="827"/>
      <c r="Q537" s="832">
        <v>3055</v>
      </c>
    </row>
    <row r="538" spans="1:17" ht="14.45" customHeight="1" x14ac:dyDescent="0.2">
      <c r="A538" s="821" t="s">
        <v>569</v>
      </c>
      <c r="B538" s="822" t="s">
        <v>3892</v>
      </c>
      <c r="C538" s="822" t="s">
        <v>3727</v>
      </c>
      <c r="D538" s="822" t="s">
        <v>4680</v>
      </c>
      <c r="E538" s="822" t="s">
        <v>4681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6550</v>
      </c>
      <c r="P538" s="827"/>
      <c r="Q538" s="832">
        <v>6550</v>
      </c>
    </row>
    <row r="539" spans="1:17" ht="14.45" customHeight="1" x14ac:dyDescent="0.2">
      <c r="A539" s="821" t="s">
        <v>569</v>
      </c>
      <c r="B539" s="822" t="s">
        <v>3892</v>
      </c>
      <c r="C539" s="822" t="s">
        <v>3727</v>
      </c>
      <c r="D539" s="822" t="s">
        <v>3926</v>
      </c>
      <c r="E539" s="822" t="s">
        <v>3927</v>
      </c>
      <c r="F539" s="831"/>
      <c r="G539" s="831"/>
      <c r="H539" s="831"/>
      <c r="I539" s="831"/>
      <c r="J539" s="831">
        <v>1</v>
      </c>
      <c r="K539" s="831">
        <v>9452</v>
      </c>
      <c r="L539" s="831"/>
      <c r="M539" s="831">
        <v>9452</v>
      </c>
      <c r="N539" s="831">
        <v>1</v>
      </c>
      <c r="O539" s="831">
        <v>9743</v>
      </c>
      <c r="P539" s="827"/>
      <c r="Q539" s="832">
        <v>9743</v>
      </c>
    </row>
    <row r="540" spans="1:17" ht="14.45" customHeight="1" x14ac:dyDescent="0.2">
      <c r="A540" s="821" t="s">
        <v>569</v>
      </c>
      <c r="B540" s="822" t="s">
        <v>3892</v>
      </c>
      <c r="C540" s="822" t="s">
        <v>3727</v>
      </c>
      <c r="D540" s="822" t="s">
        <v>4682</v>
      </c>
      <c r="E540" s="822" t="s">
        <v>4683</v>
      </c>
      <c r="F540" s="831">
        <v>2</v>
      </c>
      <c r="G540" s="831">
        <v>896</v>
      </c>
      <c r="H540" s="831"/>
      <c r="I540" s="831">
        <v>448</v>
      </c>
      <c r="J540" s="831">
        <v>8</v>
      </c>
      <c r="K540" s="831">
        <v>3602</v>
      </c>
      <c r="L540" s="831"/>
      <c r="M540" s="831">
        <v>450.25</v>
      </c>
      <c r="N540" s="831"/>
      <c r="O540" s="831"/>
      <c r="P540" s="827"/>
      <c r="Q540" s="832"/>
    </row>
    <row r="541" spans="1:17" ht="14.45" customHeight="1" x14ac:dyDescent="0.2">
      <c r="A541" s="821" t="s">
        <v>569</v>
      </c>
      <c r="B541" s="822" t="s">
        <v>3892</v>
      </c>
      <c r="C541" s="822" t="s">
        <v>3727</v>
      </c>
      <c r="D541" s="822" t="s">
        <v>3796</v>
      </c>
      <c r="E541" s="822" t="s">
        <v>3797</v>
      </c>
      <c r="F541" s="831">
        <v>780</v>
      </c>
      <c r="G541" s="831">
        <v>198120</v>
      </c>
      <c r="H541" s="831"/>
      <c r="I541" s="831">
        <v>254</v>
      </c>
      <c r="J541" s="831">
        <v>565</v>
      </c>
      <c r="K541" s="831">
        <v>144074</v>
      </c>
      <c r="L541" s="831"/>
      <c r="M541" s="831">
        <v>254.99823008849557</v>
      </c>
      <c r="N541" s="831">
        <v>502</v>
      </c>
      <c r="O541" s="831">
        <v>138050</v>
      </c>
      <c r="P541" s="827"/>
      <c r="Q541" s="832">
        <v>275</v>
      </c>
    </row>
    <row r="542" spans="1:17" ht="14.45" customHeight="1" x14ac:dyDescent="0.2">
      <c r="A542" s="821" t="s">
        <v>569</v>
      </c>
      <c r="B542" s="822" t="s">
        <v>3892</v>
      </c>
      <c r="C542" s="822" t="s">
        <v>3727</v>
      </c>
      <c r="D542" s="822" t="s">
        <v>3798</v>
      </c>
      <c r="E542" s="822" t="s">
        <v>3799</v>
      </c>
      <c r="F542" s="831">
        <v>2</v>
      </c>
      <c r="G542" s="831">
        <v>244</v>
      </c>
      <c r="H542" s="831"/>
      <c r="I542" s="831">
        <v>122</v>
      </c>
      <c r="J542" s="831">
        <v>1</v>
      </c>
      <c r="K542" s="831">
        <v>123</v>
      </c>
      <c r="L542" s="831"/>
      <c r="M542" s="831">
        <v>123</v>
      </c>
      <c r="N542" s="831">
        <v>1</v>
      </c>
      <c r="O542" s="831">
        <v>132</v>
      </c>
      <c r="P542" s="827"/>
      <c r="Q542" s="832">
        <v>132</v>
      </c>
    </row>
    <row r="543" spans="1:17" ht="14.45" customHeight="1" x14ac:dyDescent="0.2">
      <c r="A543" s="821" t="s">
        <v>569</v>
      </c>
      <c r="B543" s="822" t="s">
        <v>3892</v>
      </c>
      <c r="C543" s="822" t="s">
        <v>3727</v>
      </c>
      <c r="D543" s="822" t="s">
        <v>4684</v>
      </c>
      <c r="E543" s="822" t="s">
        <v>4685</v>
      </c>
      <c r="F543" s="831">
        <v>606</v>
      </c>
      <c r="G543" s="831">
        <v>227846</v>
      </c>
      <c r="H543" s="831"/>
      <c r="I543" s="831">
        <v>375.98349834983497</v>
      </c>
      <c r="J543" s="831">
        <v>458</v>
      </c>
      <c r="K543" s="831">
        <v>173570</v>
      </c>
      <c r="L543" s="831"/>
      <c r="M543" s="831">
        <v>378.97379912663757</v>
      </c>
      <c r="N543" s="831">
        <v>398</v>
      </c>
      <c r="O543" s="831">
        <v>162239</v>
      </c>
      <c r="P543" s="827"/>
      <c r="Q543" s="832">
        <v>407.6356783919598</v>
      </c>
    </row>
    <row r="544" spans="1:17" ht="14.45" customHeight="1" x14ac:dyDescent="0.2">
      <c r="A544" s="821" t="s">
        <v>569</v>
      </c>
      <c r="B544" s="822" t="s">
        <v>3892</v>
      </c>
      <c r="C544" s="822" t="s">
        <v>3727</v>
      </c>
      <c r="D544" s="822" t="s">
        <v>4686</v>
      </c>
      <c r="E544" s="822" t="s">
        <v>4687</v>
      </c>
      <c r="F544" s="831"/>
      <c r="G544" s="831"/>
      <c r="H544" s="831"/>
      <c r="I544" s="831"/>
      <c r="J544" s="831">
        <v>1</v>
      </c>
      <c r="K544" s="831">
        <v>4827</v>
      </c>
      <c r="L544" s="831"/>
      <c r="M544" s="831">
        <v>4827</v>
      </c>
      <c r="N544" s="831">
        <v>3</v>
      </c>
      <c r="O544" s="831">
        <v>14886</v>
      </c>
      <c r="P544" s="827"/>
      <c r="Q544" s="832">
        <v>4962</v>
      </c>
    </row>
    <row r="545" spans="1:17" ht="14.45" customHeight="1" x14ac:dyDescent="0.2">
      <c r="A545" s="821" t="s">
        <v>569</v>
      </c>
      <c r="B545" s="822" t="s">
        <v>3892</v>
      </c>
      <c r="C545" s="822" t="s">
        <v>3727</v>
      </c>
      <c r="D545" s="822" t="s">
        <v>3802</v>
      </c>
      <c r="E545" s="822" t="s">
        <v>3803</v>
      </c>
      <c r="F545" s="831">
        <v>2</v>
      </c>
      <c r="G545" s="831">
        <v>2138</v>
      </c>
      <c r="H545" s="831"/>
      <c r="I545" s="831">
        <v>1069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569</v>
      </c>
      <c r="B546" s="822" t="s">
        <v>3892</v>
      </c>
      <c r="C546" s="822" t="s">
        <v>3727</v>
      </c>
      <c r="D546" s="822" t="s">
        <v>4688</v>
      </c>
      <c r="E546" s="822" t="s">
        <v>4689</v>
      </c>
      <c r="F546" s="831">
        <v>22</v>
      </c>
      <c r="G546" s="831">
        <v>19162</v>
      </c>
      <c r="H546" s="831"/>
      <c r="I546" s="831">
        <v>871</v>
      </c>
      <c r="J546" s="831">
        <v>21</v>
      </c>
      <c r="K546" s="831">
        <v>17682</v>
      </c>
      <c r="L546" s="831"/>
      <c r="M546" s="831">
        <v>842</v>
      </c>
      <c r="N546" s="831">
        <v>20</v>
      </c>
      <c r="O546" s="831">
        <v>17398</v>
      </c>
      <c r="P546" s="827"/>
      <c r="Q546" s="832">
        <v>869.9</v>
      </c>
    </row>
    <row r="547" spans="1:17" ht="14.45" customHeight="1" x14ac:dyDescent="0.2">
      <c r="A547" s="821" t="s">
        <v>569</v>
      </c>
      <c r="B547" s="822" t="s">
        <v>3892</v>
      </c>
      <c r="C547" s="822" t="s">
        <v>3727</v>
      </c>
      <c r="D547" s="822" t="s">
        <v>3804</v>
      </c>
      <c r="E547" s="822" t="s">
        <v>3805</v>
      </c>
      <c r="F547" s="831">
        <v>415</v>
      </c>
      <c r="G547" s="831">
        <v>50625</v>
      </c>
      <c r="H547" s="831"/>
      <c r="I547" s="831">
        <v>121.98795180722891</v>
      </c>
      <c r="J547" s="831">
        <v>327</v>
      </c>
      <c r="K547" s="831">
        <v>40219</v>
      </c>
      <c r="L547" s="831"/>
      <c r="M547" s="831">
        <v>122.99388379204893</v>
      </c>
      <c r="N547" s="831">
        <v>283</v>
      </c>
      <c r="O547" s="831">
        <v>37320</v>
      </c>
      <c r="P547" s="827"/>
      <c r="Q547" s="832">
        <v>131.87279151943463</v>
      </c>
    </row>
    <row r="548" spans="1:17" ht="14.45" customHeight="1" x14ac:dyDescent="0.2">
      <c r="A548" s="821" t="s">
        <v>569</v>
      </c>
      <c r="B548" s="822" t="s">
        <v>3892</v>
      </c>
      <c r="C548" s="822" t="s">
        <v>3727</v>
      </c>
      <c r="D548" s="822" t="s">
        <v>4690</v>
      </c>
      <c r="E548" s="822" t="s">
        <v>4691</v>
      </c>
      <c r="F548" s="831">
        <v>5</v>
      </c>
      <c r="G548" s="831">
        <v>22630</v>
      </c>
      <c r="H548" s="831"/>
      <c r="I548" s="831">
        <v>4526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569</v>
      </c>
      <c r="B549" s="822" t="s">
        <v>3892</v>
      </c>
      <c r="C549" s="822" t="s">
        <v>3727</v>
      </c>
      <c r="D549" s="822" t="s">
        <v>4692</v>
      </c>
      <c r="E549" s="822" t="s">
        <v>4693</v>
      </c>
      <c r="F549" s="831">
        <v>6</v>
      </c>
      <c r="G549" s="831">
        <v>23232</v>
      </c>
      <c r="H549" s="831"/>
      <c r="I549" s="831">
        <v>3872</v>
      </c>
      <c r="J549" s="831">
        <v>4</v>
      </c>
      <c r="K549" s="831">
        <v>15584</v>
      </c>
      <c r="L549" s="831"/>
      <c r="M549" s="831">
        <v>3896</v>
      </c>
      <c r="N549" s="831">
        <v>7</v>
      </c>
      <c r="O549" s="831">
        <v>28854</v>
      </c>
      <c r="P549" s="827"/>
      <c r="Q549" s="832">
        <v>4122</v>
      </c>
    </row>
    <row r="550" spans="1:17" ht="14.45" customHeight="1" x14ac:dyDescent="0.2">
      <c r="A550" s="821" t="s">
        <v>569</v>
      </c>
      <c r="B550" s="822" t="s">
        <v>3892</v>
      </c>
      <c r="C550" s="822" t="s">
        <v>3727</v>
      </c>
      <c r="D550" s="822" t="s">
        <v>4694</v>
      </c>
      <c r="E550" s="822" t="s">
        <v>4695</v>
      </c>
      <c r="F550" s="831">
        <v>3</v>
      </c>
      <c r="G550" s="831">
        <v>2676</v>
      </c>
      <c r="H550" s="831"/>
      <c r="I550" s="831">
        <v>892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569</v>
      </c>
      <c r="B551" s="822" t="s">
        <v>3892</v>
      </c>
      <c r="C551" s="822" t="s">
        <v>3727</v>
      </c>
      <c r="D551" s="822" t="s">
        <v>3810</v>
      </c>
      <c r="E551" s="822" t="s">
        <v>3811</v>
      </c>
      <c r="F551" s="831">
        <v>2</v>
      </c>
      <c r="G551" s="831">
        <v>752</v>
      </c>
      <c r="H551" s="831"/>
      <c r="I551" s="831">
        <v>376</v>
      </c>
      <c r="J551" s="831"/>
      <c r="K551" s="831"/>
      <c r="L551" s="831"/>
      <c r="M551" s="831"/>
      <c r="N551" s="831">
        <v>1</v>
      </c>
      <c r="O551" s="831">
        <v>377</v>
      </c>
      <c r="P551" s="827"/>
      <c r="Q551" s="832">
        <v>377</v>
      </c>
    </row>
    <row r="552" spans="1:17" ht="14.45" customHeight="1" x14ac:dyDescent="0.2">
      <c r="A552" s="821" t="s">
        <v>569</v>
      </c>
      <c r="B552" s="822" t="s">
        <v>3892</v>
      </c>
      <c r="C552" s="822" t="s">
        <v>3727</v>
      </c>
      <c r="D552" s="822" t="s">
        <v>4696</v>
      </c>
      <c r="E552" s="822" t="s">
        <v>4697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2099</v>
      </c>
      <c r="P552" s="827"/>
      <c r="Q552" s="832">
        <v>2099</v>
      </c>
    </row>
    <row r="553" spans="1:17" ht="14.45" customHeight="1" x14ac:dyDescent="0.2">
      <c r="A553" s="821" t="s">
        <v>569</v>
      </c>
      <c r="B553" s="822" t="s">
        <v>3892</v>
      </c>
      <c r="C553" s="822" t="s">
        <v>3727</v>
      </c>
      <c r="D553" s="822" t="s">
        <v>4698</v>
      </c>
      <c r="E553" s="822" t="s">
        <v>4699</v>
      </c>
      <c r="F553" s="831">
        <v>20</v>
      </c>
      <c r="G553" s="831">
        <v>37520</v>
      </c>
      <c r="H553" s="831"/>
      <c r="I553" s="831">
        <v>1876</v>
      </c>
      <c r="J553" s="831">
        <v>13</v>
      </c>
      <c r="K553" s="831">
        <v>24518</v>
      </c>
      <c r="L553" s="831"/>
      <c r="M553" s="831">
        <v>1886</v>
      </c>
      <c r="N553" s="831">
        <v>7</v>
      </c>
      <c r="O553" s="831">
        <v>13832</v>
      </c>
      <c r="P553" s="827"/>
      <c r="Q553" s="832">
        <v>1976</v>
      </c>
    </row>
    <row r="554" spans="1:17" ht="14.45" customHeight="1" x14ac:dyDescent="0.2">
      <c r="A554" s="821" t="s">
        <v>569</v>
      </c>
      <c r="B554" s="822" t="s">
        <v>3892</v>
      </c>
      <c r="C554" s="822" t="s">
        <v>3727</v>
      </c>
      <c r="D554" s="822" t="s">
        <v>4700</v>
      </c>
      <c r="E554" s="822" t="s">
        <v>4701</v>
      </c>
      <c r="F554" s="831"/>
      <c r="G554" s="831"/>
      <c r="H554" s="831"/>
      <c r="I554" s="831"/>
      <c r="J554" s="831">
        <v>2</v>
      </c>
      <c r="K554" s="831">
        <v>242</v>
      </c>
      <c r="L554" s="831"/>
      <c r="M554" s="831">
        <v>121</v>
      </c>
      <c r="N554" s="831"/>
      <c r="O554" s="831"/>
      <c r="P554" s="827"/>
      <c r="Q554" s="832"/>
    </row>
    <row r="555" spans="1:17" ht="14.45" customHeight="1" x14ac:dyDescent="0.2">
      <c r="A555" s="821" t="s">
        <v>569</v>
      </c>
      <c r="B555" s="822" t="s">
        <v>3892</v>
      </c>
      <c r="C555" s="822" t="s">
        <v>3727</v>
      </c>
      <c r="D555" s="822" t="s">
        <v>4702</v>
      </c>
      <c r="E555" s="822" t="s">
        <v>4703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396</v>
      </c>
      <c r="P555" s="827"/>
      <c r="Q555" s="832">
        <v>396</v>
      </c>
    </row>
    <row r="556" spans="1:17" ht="14.45" customHeight="1" x14ac:dyDescent="0.2">
      <c r="A556" s="821" t="s">
        <v>569</v>
      </c>
      <c r="B556" s="822" t="s">
        <v>3892</v>
      </c>
      <c r="C556" s="822" t="s">
        <v>3727</v>
      </c>
      <c r="D556" s="822" t="s">
        <v>3814</v>
      </c>
      <c r="E556" s="822" t="s">
        <v>3815</v>
      </c>
      <c r="F556" s="831">
        <v>40</v>
      </c>
      <c r="G556" s="831">
        <v>14200</v>
      </c>
      <c r="H556" s="831"/>
      <c r="I556" s="831">
        <v>355</v>
      </c>
      <c r="J556" s="831">
        <v>18</v>
      </c>
      <c r="K556" s="831">
        <v>6407</v>
      </c>
      <c r="L556" s="831"/>
      <c r="M556" s="831">
        <v>355.94444444444446</v>
      </c>
      <c r="N556" s="831">
        <v>22</v>
      </c>
      <c r="O556" s="831">
        <v>8096</v>
      </c>
      <c r="P556" s="827"/>
      <c r="Q556" s="832">
        <v>368</v>
      </c>
    </row>
    <row r="557" spans="1:17" ht="14.45" customHeight="1" x14ac:dyDescent="0.2">
      <c r="A557" s="821" t="s">
        <v>569</v>
      </c>
      <c r="B557" s="822" t="s">
        <v>3892</v>
      </c>
      <c r="C557" s="822" t="s">
        <v>3727</v>
      </c>
      <c r="D557" s="822" t="s">
        <v>3816</v>
      </c>
      <c r="E557" s="822" t="s">
        <v>3817</v>
      </c>
      <c r="F557" s="831">
        <v>1</v>
      </c>
      <c r="G557" s="831">
        <v>506</v>
      </c>
      <c r="H557" s="831"/>
      <c r="I557" s="831">
        <v>506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569</v>
      </c>
      <c r="B558" s="822" t="s">
        <v>3892</v>
      </c>
      <c r="C558" s="822" t="s">
        <v>3727</v>
      </c>
      <c r="D558" s="822" t="s">
        <v>4704</v>
      </c>
      <c r="E558" s="822" t="s">
        <v>4705</v>
      </c>
      <c r="F558" s="831"/>
      <c r="G558" s="831"/>
      <c r="H558" s="831"/>
      <c r="I558" s="831"/>
      <c r="J558" s="831">
        <v>1</v>
      </c>
      <c r="K558" s="831">
        <v>3194</v>
      </c>
      <c r="L558" s="831"/>
      <c r="M558" s="831">
        <v>3194</v>
      </c>
      <c r="N558" s="831"/>
      <c r="O558" s="831"/>
      <c r="P558" s="827"/>
      <c r="Q558" s="832"/>
    </row>
    <row r="559" spans="1:17" ht="14.45" customHeight="1" x14ac:dyDescent="0.2">
      <c r="A559" s="821" t="s">
        <v>569</v>
      </c>
      <c r="B559" s="822" t="s">
        <v>3892</v>
      </c>
      <c r="C559" s="822" t="s">
        <v>3727</v>
      </c>
      <c r="D559" s="822" t="s">
        <v>3897</v>
      </c>
      <c r="E559" s="822" t="s">
        <v>3898</v>
      </c>
      <c r="F559" s="831">
        <v>25</v>
      </c>
      <c r="G559" s="831">
        <v>66775</v>
      </c>
      <c r="H559" s="831"/>
      <c r="I559" s="831">
        <v>2671</v>
      </c>
      <c r="J559" s="831">
        <v>25</v>
      </c>
      <c r="K559" s="831">
        <v>67125</v>
      </c>
      <c r="L559" s="831"/>
      <c r="M559" s="831">
        <v>2685</v>
      </c>
      <c r="N559" s="831">
        <v>27</v>
      </c>
      <c r="O559" s="831">
        <v>76140</v>
      </c>
      <c r="P559" s="827"/>
      <c r="Q559" s="832">
        <v>2820</v>
      </c>
    </row>
    <row r="560" spans="1:17" ht="14.45" customHeight="1" x14ac:dyDescent="0.2">
      <c r="A560" s="821" t="s">
        <v>569</v>
      </c>
      <c r="B560" s="822" t="s">
        <v>3892</v>
      </c>
      <c r="C560" s="822" t="s">
        <v>3727</v>
      </c>
      <c r="D560" s="822" t="s">
        <v>4706</v>
      </c>
      <c r="E560" s="822" t="s">
        <v>4707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7266</v>
      </c>
      <c r="P560" s="827"/>
      <c r="Q560" s="832">
        <v>7266</v>
      </c>
    </row>
    <row r="561" spans="1:17" ht="14.45" customHeight="1" x14ac:dyDescent="0.2">
      <c r="A561" s="821" t="s">
        <v>569</v>
      </c>
      <c r="B561" s="822" t="s">
        <v>3892</v>
      </c>
      <c r="C561" s="822" t="s">
        <v>3727</v>
      </c>
      <c r="D561" s="822" t="s">
        <v>4708</v>
      </c>
      <c r="E561" s="822" t="s">
        <v>4709</v>
      </c>
      <c r="F561" s="831">
        <v>4</v>
      </c>
      <c r="G561" s="831">
        <v>19292</v>
      </c>
      <c r="H561" s="831"/>
      <c r="I561" s="831">
        <v>4823</v>
      </c>
      <c r="J561" s="831">
        <v>8</v>
      </c>
      <c r="K561" s="831">
        <v>38776</v>
      </c>
      <c r="L561" s="831"/>
      <c r="M561" s="831">
        <v>4847</v>
      </c>
      <c r="N561" s="831">
        <v>4</v>
      </c>
      <c r="O561" s="831">
        <v>20292</v>
      </c>
      <c r="P561" s="827"/>
      <c r="Q561" s="832">
        <v>5073</v>
      </c>
    </row>
    <row r="562" spans="1:17" ht="14.45" customHeight="1" x14ac:dyDescent="0.2">
      <c r="A562" s="821" t="s">
        <v>569</v>
      </c>
      <c r="B562" s="822" t="s">
        <v>3892</v>
      </c>
      <c r="C562" s="822" t="s">
        <v>3727</v>
      </c>
      <c r="D562" s="822" t="s">
        <v>4710</v>
      </c>
      <c r="E562" s="822" t="s">
        <v>4711</v>
      </c>
      <c r="F562" s="831">
        <v>2</v>
      </c>
      <c r="G562" s="831">
        <v>8262</v>
      </c>
      <c r="H562" s="831"/>
      <c r="I562" s="831">
        <v>4131</v>
      </c>
      <c r="J562" s="831">
        <v>2</v>
      </c>
      <c r="K562" s="831">
        <v>8300</v>
      </c>
      <c r="L562" s="831"/>
      <c r="M562" s="831">
        <v>4150</v>
      </c>
      <c r="N562" s="831">
        <v>2</v>
      </c>
      <c r="O562" s="831">
        <v>8660</v>
      </c>
      <c r="P562" s="827"/>
      <c r="Q562" s="832">
        <v>4330</v>
      </c>
    </row>
    <row r="563" spans="1:17" ht="14.45" customHeight="1" x14ac:dyDescent="0.2">
      <c r="A563" s="821" t="s">
        <v>569</v>
      </c>
      <c r="B563" s="822" t="s">
        <v>3892</v>
      </c>
      <c r="C563" s="822" t="s">
        <v>3727</v>
      </c>
      <c r="D563" s="822" t="s">
        <v>4712</v>
      </c>
      <c r="E563" s="822" t="s">
        <v>4713</v>
      </c>
      <c r="F563" s="831">
        <v>34</v>
      </c>
      <c r="G563" s="831">
        <v>196220</v>
      </c>
      <c r="H563" s="831"/>
      <c r="I563" s="831">
        <v>5771.1764705882351</v>
      </c>
      <c r="J563" s="831">
        <v>46</v>
      </c>
      <c r="K563" s="831">
        <v>267539</v>
      </c>
      <c r="L563" s="831"/>
      <c r="M563" s="831">
        <v>5816.065217391304</v>
      </c>
      <c r="N563" s="831">
        <v>28</v>
      </c>
      <c r="O563" s="831">
        <v>170733</v>
      </c>
      <c r="P563" s="827"/>
      <c r="Q563" s="832">
        <v>6097.6071428571431</v>
      </c>
    </row>
    <row r="564" spans="1:17" ht="14.45" customHeight="1" x14ac:dyDescent="0.2">
      <c r="A564" s="821" t="s">
        <v>569</v>
      </c>
      <c r="B564" s="822" t="s">
        <v>3892</v>
      </c>
      <c r="C564" s="822" t="s">
        <v>3727</v>
      </c>
      <c r="D564" s="822" t="s">
        <v>4714</v>
      </c>
      <c r="E564" s="822" t="s">
        <v>4715</v>
      </c>
      <c r="F564" s="831">
        <v>6</v>
      </c>
      <c r="G564" s="831">
        <v>10116</v>
      </c>
      <c r="H564" s="831"/>
      <c r="I564" s="831">
        <v>1686</v>
      </c>
      <c r="J564" s="831">
        <v>2</v>
      </c>
      <c r="K564" s="831">
        <v>3394</v>
      </c>
      <c r="L564" s="831"/>
      <c r="M564" s="831">
        <v>1697</v>
      </c>
      <c r="N564" s="831"/>
      <c r="O564" s="831"/>
      <c r="P564" s="827"/>
      <c r="Q564" s="832"/>
    </row>
    <row r="565" spans="1:17" ht="14.45" customHeight="1" x14ac:dyDescent="0.2">
      <c r="A565" s="821" t="s">
        <v>569</v>
      </c>
      <c r="B565" s="822" t="s">
        <v>3892</v>
      </c>
      <c r="C565" s="822" t="s">
        <v>3727</v>
      </c>
      <c r="D565" s="822" t="s">
        <v>4716</v>
      </c>
      <c r="E565" s="822" t="s">
        <v>4717</v>
      </c>
      <c r="F565" s="831">
        <v>6</v>
      </c>
      <c r="G565" s="831">
        <v>15414</v>
      </c>
      <c r="H565" s="831"/>
      <c r="I565" s="831">
        <v>2569</v>
      </c>
      <c r="J565" s="831">
        <v>2</v>
      </c>
      <c r="K565" s="831">
        <v>5160</v>
      </c>
      <c r="L565" s="831"/>
      <c r="M565" s="831">
        <v>2580</v>
      </c>
      <c r="N565" s="831">
        <v>3</v>
      </c>
      <c r="O565" s="831">
        <v>8055</v>
      </c>
      <c r="P565" s="827"/>
      <c r="Q565" s="832">
        <v>2685</v>
      </c>
    </row>
    <row r="566" spans="1:17" ht="14.45" customHeight="1" x14ac:dyDescent="0.2">
      <c r="A566" s="821" t="s">
        <v>569</v>
      </c>
      <c r="B566" s="822" t="s">
        <v>3892</v>
      </c>
      <c r="C566" s="822" t="s">
        <v>3727</v>
      </c>
      <c r="D566" s="822" t="s">
        <v>4718</v>
      </c>
      <c r="E566" s="822" t="s">
        <v>4719</v>
      </c>
      <c r="F566" s="831">
        <v>17</v>
      </c>
      <c r="G566" s="831">
        <v>50031</v>
      </c>
      <c r="H566" s="831"/>
      <c r="I566" s="831">
        <v>2943</v>
      </c>
      <c r="J566" s="831">
        <v>10</v>
      </c>
      <c r="K566" s="831">
        <v>29570</v>
      </c>
      <c r="L566" s="831"/>
      <c r="M566" s="831">
        <v>2957</v>
      </c>
      <c r="N566" s="831">
        <v>22</v>
      </c>
      <c r="O566" s="831">
        <v>68024</v>
      </c>
      <c r="P566" s="827"/>
      <c r="Q566" s="832">
        <v>3092</v>
      </c>
    </row>
    <row r="567" spans="1:17" ht="14.45" customHeight="1" x14ac:dyDescent="0.2">
      <c r="A567" s="821" t="s">
        <v>569</v>
      </c>
      <c r="B567" s="822" t="s">
        <v>3892</v>
      </c>
      <c r="C567" s="822" t="s">
        <v>3727</v>
      </c>
      <c r="D567" s="822" t="s">
        <v>3934</v>
      </c>
      <c r="E567" s="822" t="s">
        <v>3935</v>
      </c>
      <c r="F567" s="831"/>
      <c r="G567" s="831"/>
      <c r="H567" s="831"/>
      <c r="I567" s="831"/>
      <c r="J567" s="831">
        <v>1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569</v>
      </c>
      <c r="B568" s="822" t="s">
        <v>3892</v>
      </c>
      <c r="C568" s="822" t="s">
        <v>3727</v>
      </c>
      <c r="D568" s="822" t="s">
        <v>4720</v>
      </c>
      <c r="E568" s="822" t="s">
        <v>4721</v>
      </c>
      <c r="F568" s="831">
        <v>2</v>
      </c>
      <c r="G568" s="831">
        <v>9214</v>
      </c>
      <c r="H568" s="831"/>
      <c r="I568" s="831">
        <v>4607</v>
      </c>
      <c r="J568" s="831">
        <v>1</v>
      </c>
      <c r="K568" s="831">
        <v>4631</v>
      </c>
      <c r="L568" s="831"/>
      <c r="M568" s="831">
        <v>4631</v>
      </c>
      <c r="N568" s="831">
        <v>4</v>
      </c>
      <c r="O568" s="831">
        <v>19428</v>
      </c>
      <c r="P568" s="827"/>
      <c r="Q568" s="832">
        <v>4857</v>
      </c>
    </row>
    <row r="569" spans="1:17" ht="14.45" customHeight="1" x14ac:dyDescent="0.2">
      <c r="A569" s="821" t="s">
        <v>569</v>
      </c>
      <c r="B569" s="822" t="s">
        <v>3892</v>
      </c>
      <c r="C569" s="822" t="s">
        <v>3727</v>
      </c>
      <c r="D569" s="822" t="s">
        <v>4722</v>
      </c>
      <c r="E569" s="822" t="s">
        <v>4723</v>
      </c>
      <c r="F569" s="831">
        <v>1</v>
      </c>
      <c r="G569" s="831">
        <v>312</v>
      </c>
      <c r="H569" s="831"/>
      <c r="I569" s="831">
        <v>312</v>
      </c>
      <c r="J569" s="831"/>
      <c r="K569" s="831"/>
      <c r="L569" s="831"/>
      <c r="M569" s="831"/>
      <c r="N569" s="831">
        <v>1</v>
      </c>
      <c r="O569" s="831">
        <v>319</v>
      </c>
      <c r="P569" s="827"/>
      <c r="Q569" s="832">
        <v>319</v>
      </c>
    </row>
    <row r="570" spans="1:17" ht="14.45" customHeight="1" x14ac:dyDescent="0.2">
      <c r="A570" s="821" t="s">
        <v>569</v>
      </c>
      <c r="B570" s="822" t="s">
        <v>3892</v>
      </c>
      <c r="C570" s="822" t="s">
        <v>3727</v>
      </c>
      <c r="D570" s="822" t="s">
        <v>4724</v>
      </c>
      <c r="E570" s="822" t="s">
        <v>4725</v>
      </c>
      <c r="F570" s="831">
        <v>8</v>
      </c>
      <c r="G570" s="831">
        <v>29920</v>
      </c>
      <c r="H570" s="831"/>
      <c r="I570" s="831">
        <v>3740</v>
      </c>
      <c r="J570" s="831">
        <v>2</v>
      </c>
      <c r="K570" s="831">
        <v>7516</v>
      </c>
      <c r="L570" s="831"/>
      <c r="M570" s="831">
        <v>3758</v>
      </c>
      <c r="N570" s="831">
        <v>2</v>
      </c>
      <c r="O570" s="831">
        <v>7942</v>
      </c>
      <c r="P570" s="827"/>
      <c r="Q570" s="832">
        <v>3971</v>
      </c>
    </row>
    <row r="571" spans="1:17" ht="14.45" customHeight="1" x14ac:dyDescent="0.2">
      <c r="A571" s="821" t="s">
        <v>569</v>
      </c>
      <c r="B571" s="822" t="s">
        <v>3892</v>
      </c>
      <c r="C571" s="822" t="s">
        <v>3727</v>
      </c>
      <c r="D571" s="822" t="s">
        <v>4726</v>
      </c>
      <c r="E571" s="822" t="s">
        <v>4727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1836</v>
      </c>
      <c r="P571" s="827"/>
      <c r="Q571" s="832">
        <v>1836</v>
      </c>
    </row>
    <row r="572" spans="1:17" ht="14.45" customHeight="1" x14ac:dyDescent="0.2">
      <c r="A572" s="821" t="s">
        <v>569</v>
      </c>
      <c r="B572" s="822" t="s">
        <v>3892</v>
      </c>
      <c r="C572" s="822" t="s">
        <v>3727</v>
      </c>
      <c r="D572" s="822" t="s">
        <v>4728</v>
      </c>
      <c r="E572" s="822" t="s">
        <v>4729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507</v>
      </c>
      <c r="P572" s="827"/>
      <c r="Q572" s="832">
        <v>507</v>
      </c>
    </row>
    <row r="573" spans="1:17" ht="14.45" customHeight="1" x14ac:dyDescent="0.2">
      <c r="A573" s="821" t="s">
        <v>569</v>
      </c>
      <c r="B573" s="822" t="s">
        <v>3892</v>
      </c>
      <c r="C573" s="822" t="s">
        <v>3727</v>
      </c>
      <c r="D573" s="822" t="s">
        <v>4730</v>
      </c>
      <c r="E573" s="822" t="s">
        <v>4731</v>
      </c>
      <c r="F573" s="831">
        <v>10</v>
      </c>
      <c r="G573" s="831">
        <v>36380</v>
      </c>
      <c r="H573" s="831"/>
      <c r="I573" s="831">
        <v>3638</v>
      </c>
      <c r="J573" s="831">
        <v>7</v>
      </c>
      <c r="K573" s="831">
        <v>25599</v>
      </c>
      <c r="L573" s="831"/>
      <c r="M573" s="831">
        <v>3657</v>
      </c>
      <c r="N573" s="831">
        <v>6</v>
      </c>
      <c r="O573" s="831">
        <v>23022</v>
      </c>
      <c r="P573" s="827"/>
      <c r="Q573" s="832">
        <v>3837</v>
      </c>
    </row>
    <row r="574" spans="1:17" ht="14.45" customHeight="1" x14ac:dyDescent="0.2">
      <c r="A574" s="821" t="s">
        <v>569</v>
      </c>
      <c r="B574" s="822" t="s">
        <v>3892</v>
      </c>
      <c r="C574" s="822" t="s">
        <v>3727</v>
      </c>
      <c r="D574" s="822" t="s">
        <v>4732</v>
      </c>
      <c r="E574" s="822" t="s">
        <v>4733</v>
      </c>
      <c r="F574" s="831"/>
      <c r="G574" s="831"/>
      <c r="H574" s="831"/>
      <c r="I574" s="831"/>
      <c r="J574" s="831">
        <v>1</v>
      </c>
      <c r="K574" s="831">
        <v>2284</v>
      </c>
      <c r="L574" s="831"/>
      <c r="M574" s="831">
        <v>2284</v>
      </c>
      <c r="N574" s="831"/>
      <c r="O574" s="831"/>
      <c r="P574" s="827"/>
      <c r="Q574" s="832"/>
    </row>
    <row r="575" spans="1:17" ht="14.45" customHeight="1" x14ac:dyDescent="0.2">
      <c r="A575" s="821" t="s">
        <v>569</v>
      </c>
      <c r="B575" s="822" t="s">
        <v>3892</v>
      </c>
      <c r="C575" s="822" t="s">
        <v>3727</v>
      </c>
      <c r="D575" s="822" t="s">
        <v>4734</v>
      </c>
      <c r="E575" s="822" t="s">
        <v>4735</v>
      </c>
      <c r="F575" s="831">
        <v>24</v>
      </c>
      <c r="G575" s="831">
        <v>82992</v>
      </c>
      <c r="H575" s="831"/>
      <c r="I575" s="831">
        <v>3458</v>
      </c>
      <c r="J575" s="831">
        <v>18</v>
      </c>
      <c r="K575" s="831">
        <v>62586</v>
      </c>
      <c r="L575" s="831"/>
      <c r="M575" s="831">
        <v>3477</v>
      </c>
      <c r="N575" s="831">
        <v>10</v>
      </c>
      <c r="O575" s="831">
        <v>36570</v>
      </c>
      <c r="P575" s="827"/>
      <c r="Q575" s="832">
        <v>3657</v>
      </c>
    </row>
    <row r="576" spans="1:17" ht="14.45" customHeight="1" x14ac:dyDescent="0.2">
      <c r="A576" s="821" t="s">
        <v>569</v>
      </c>
      <c r="B576" s="822" t="s">
        <v>3892</v>
      </c>
      <c r="C576" s="822" t="s">
        <v>3727</v>
      </c>
      <c r="D576" s="822" t="s">
        <v>4736</v>
      </c>
      <c r="E576" s="822" t="s">
        <v>4737</v>
      </c>
      <c r="F576" s="831">
        <v>5</v>
      </c>
      <c r="G576" s="831">
        <v>19850</v>
      </c>
      <c r="H576" s="831"/>
      <c r="I576" s="831">
        <v>3970</v>
      </c>
      <c r="J576" s="831">
        <v>5</v>
      </c>
      <c r="K576" s="831">
        <v>19945</v>
      </c>
      <c r="L576" s="831"/>
      <c r="M576" s="831">
        <v>3989</v>
      </c>
      <c r="N576" s="831">
        <v>2</v>
      </c>
      <c r="O576" s="831">
        <v>8338</v>
      </c>
      <c r="P576" s="827"/>
      <c r="Q576" s="832">
        <v>4169</v>
      </c>
    </row>
    <row r="577" spans="1:17" ht="14.45" customHeight="1" x14ac:dyDescent="0.2">
      <c r="A577" s="821" t="s">
        <v>569</v>
      </c>
      <c r="B577" s="822" t="s">
        <v>3892</v>
      </c>
      <c r="C577" s="822" t="s">
        <v>3727</v>
      </c>
      <c r="D577" s="822" t="s">
        <v>4738</v>
      </c>
      <c r="E577" s="822" t="s">
        <v>4739</v>
      </c>
      <c r="F577" s="831">
        <v>13</v>
      </c>
      <c r="G577" s="831">
        <v>16406</v>
      </c>
      <c r="H577" s="831"/>
      <c r="I577" s="831">
        <v>1262</v>
      </c>
      <c r="J577" s="831">
        <v>4</v>
      </c>
      <c r="K577" s="831">
        <v>5076</v>
      </c>
      <c r="L577" s="831"/>
      <c r="M577" s="831">
        <v>1269</v>
      </c>
      <c r="N577" s="831">
        <v>10</v>
      </c>
      <c r="O577" s="831">
        <v>13300</v>
      </c>
      <c r="P577" s="827"/>
      <c r="Q577" s="832">
        <v>1330</v>
      </c>
    </row>
    <row r="578" spans="1:17" ht="14.45" customHeight="1" x14ac:dyDescent="0.2">
      <c r="A578" s="821" t="s">
        <v>569</v>
      </c>
      <c r="B578" s="822" t="s">
        <v>3892</v>
      </c>
      <c r="C578" s="822" t="s">
        <v>3727</v>
      </c>
      <c r="D578" s="822" t="s">
        <v>4740</v>
      </c>
      <c r="E578" s="822" t="s">
        <v>4741</v>
      </c>
      <c r="F578" s="831"/>
      <c r="G578" s="831"/>
      <c r="H578" s="831"/>
      <c r="I578" s="831"/>
      <c r="J578" s="831">
        <v>1</v>
      </c>
      <c r="K578" s="831">
        <v>0</v>
      </c>
      <c r="L578" s="831"/>
      <c r="M578" s="831">
        <v>0</v>
      </c>
      <c r="N578" s="831"/>
      <c r="O578" s="831"/>
      <c r="P578" s="827"/>
      <c r="Q578" s="832"/>
    </row>
    <row r="579" spans="1:17" ht="14.45" customHeight="1" x14ac:dyDescent="0.2">
      <c r="A579" s="821" t="s">
        <v>569</v>
      </c>
      <c r="B579" s="822" t="s">
        <v>3892</v>
      </c>
      <c r="C579" s="822" t="s">
        <v>3727</v>
      </c>
      <c r="D579" s="822" t="s">
        <v>4742</v>
      </c>
      <c r="E579" s="822" t="s">
        <v>4743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3872</v>
      </c>
      <c r="P579" s="827"/>
      <c r="Q579" s="832">
        <v>1936</v>
      </c>
    </row>
    <row r="580" spans="1:17" ht="14.45" customHeight="1" x14ac:dyDescent="0.2">
      <c r="A580" s="821" t="s">
        <v>569</v>
      </c>
      <c r="B580" s="822" t="s">
        <v>3892</v>
      </c>
      <c r="C580" s="822" t="s">
        <v>3727</v>
      </c>
      <c r="D580" s="822" t="s">
        <v>3826</v>
      </c>
      <c r="E580" s="822" t="s">
        <v>3827</v>
      </c>
      <c r="F580" s="831">
        <v>1</v>
      </c>
      <c r="G580" s="831">
        <v>752</v>
      </c>
      <c r="H580" s="831"/>
      <c r="I580" s="831">
        <v>752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569</v>
      </c>
      <c r="B581" s="822" t="s">
        <v>3892</v>
      </c>
      <c r="C581" s="822" t="s">
        <v>3727</v>
      </c>
      <c r="D581" s="822" t="s">
        <v>3828</v>
      </c>
      <c r="E581" s="822" t="s">
        <v>3829</v>
      </c>
      <c r="F581" s="831">
        <v>1</v>
      </c>
      <c r="G581" s="831">
        <v>954</v>
      </c>
      <c r="H581" s="831"/>
      <c r="I581" s="831">
        <v>954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569</v>
      </c>
      <c r="B582" s="822" t="s">
        <v>3892</v>
      </c>
      <c r="C582" s="822" t="s">
        <v>3727</v>
      </c>
      <c r="D582" s="822" t="s">
        <v>4744</v>
      </c>
      <c r="E582" s="822" t="s">
        <v>4745</v>
      </c>
      <c r="F582" s="831">
        <v>9</v>
      </c>
      <c r="G582" s="831">
        <v>55035</v>
      </c>
      <c r="H582" s="831"/>
      <c r="I582" s="831">
        <v>6115</v>
      </c>
      <c r="J582" s="831">
        <v>11</v>
      </c>
      <c r="K582" s="831">
        <v>67584</v>
      </c>
      <c r="L582" s="831"/>
      <c r="M582" s="831">
        <v>6144</v>
      </c>
      <c r="N582" s="831">
        <v>8</v>
      </c>
      <c r="O582" s="831">
        <v>51320</v>
      </c>
      <c r="P582" s="827"/>
      <c r="Q582" s="832">
        <v>6415</v>
      </c>
    </row>
    <row r="583" spans="1:17" ht="14.45" customHeight="1" x14ac:dyDescent="0.2">
      <c r="A583" s="821" t="s">
        <v>569</v>
      </c>
      <c r="B583" s="822" t="s">
        <v>3892</v>
      </c>
      <c r="C583" s="822" t="s">
        <v>3727</v>
      </c>
      <c r="D583" s="822" t="s">
        <v>1697</v>
      </c>
      <c r="E583" s="822" t="s">
        <v>4746</v>
      </c>
      <c r="F583" s="831">
        <v>2</v>
      </c>
      <c r="G583" s="831">
        <v>3280</v>
      </c>
      <c r="H583" s="831"/>
      <c r="I583" s="831">
        <v>1640</v>
      </c>
      <c r="J583" s="831"/>
      <c r="K583" s="831"/>
      <c r="L583" s="831"/>
      <c r="M583" s="831"/>
      <c r="N583" s="831">
        <v>1</v>
      </c>
      <c r="O583" s="831">
        <v>1687</v>
      </c>
      <c r="P583" s="827"/>
      <c r="Q583" s="832">
        <v>1687</v>
      </c>
    </row>
    <row r="584" spans="1:17" ht="14.45" customHeight="1" x14ac:dyDescent="0.2">
      <c r="A584" s="821" t="s">
        <v>569</v>
      </c>
      <c r="B584" s="822" t="s">
        <v>3892</v>
      </c>
      <c r="C584" s="822" t="s">
        <v>3727</v>
      </c>
      <c r="D584" s="822" t="s">
        <v>3936</v>
      </c>
      <c r="E584" s="822" t="s">
        <v>3937</v>
      </c>
      <c r="F584" s="831"/>
      <c r="G584" s="831"/>
      <c r="H584" s="831"/>
      <c r="I584" s="831"/>
      <c r="J584" s="831">
        <v>1</v>
      </c>
      <c r="K584" s="831">
        <v>0</v>
      </c>
      <c r="L584" s="831"/>
      <c r="M584" s="831">
        <v>0</v>
      </c>
      <c r="N584" s="831"/>
      <c r="O584" s="831"/>
      <c r="P584" s="827"/>
      <c r="Q584" s="832"/>
    </row>
    <row r="585" spans="1:17" ht="14.45" customHeight="1" x14ac:dyDescent="0.2">
      <c r="A585" s="821" t="s">
        <v>569</v>
      </c>
      <c r="B585" s="822" t="s">
        <v>3892</v>
      </c>
      <c r="C585" s="822" t="s">
        <v>3727</v>
      </c>
      <c r="D585" s="822" t="s">
        <v>4747</v>
      </c>
      <c r="E585" s="822" t="s">
        <v>4748</v>
      </c>
      <c r="F585" s="831">
        <v>4</v>
      </c>
      <c r="G585" s="831">
        <v>33540</v>
      </c>
      <c r="H585" s="831"/>
      <c r="I585" s="831">
        <v>8385</v>
      </c>
      <c r="J585" s="831">
        <v>4</v>
      </c>
      <c r="K585" s="831">
        <v>33744</v>
      </c>
      <c r="L585" s="831"/>
      <c r="M585" s="831">
        <v>8436</v>
      </c>
      <c r="N585" s="831">
        <v>5</v>
      </c>
      <c r="O585" s="831">
        <v>43870</v>
      </c>
      <c r="P585" s="827"/>
      <c r="Q585" s="832">
        <v>8774</v>
      </c>
    </row>
    <row r="586" spans="1:17" ht="14.45" customHeight="1" x14ac:dyDescent="0.2">
      <c r="A586" s="821" t="s">
        <v>569</v>
      </c>
      <c r="B586" s="822" t="s">
        <v>3892</v>
      </c>
      <c r="C586" s="822" t="s">
        <v>3727</v>
      </c>
      <c r="D586" s="822" t="s">
        <v>4749</v>
      </c>
      <c r="E586" s="822" t="s">
        <v>4750</v>
      </c>
      <c r="F586" s="831">
        <v>4</v>
      </c>
      <c r="G586" s="831">
        <v>0</v>
      </c>
      <c r="H586" s="831"/>
      <c r="I586" s="831">
        <v>0</v>
      </c>
      <c r="J586" s="831">
        <v>7</v>
      </c>
      <c r="K586" s="831">
        <v>0</v>
      </c>
      <c r="L586" s="831"/>
      <c r="M586" s="831">
        <v>0</v>
      </c>
      <c r="N586" s="831">
        <v>8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569</v>
      </c>
      <c r="B587" s="822" t="s">
        <v>3892</v>
      </c>
      <c r="C587" s="822" t="s">
        <v>3727</v>
      </c>
      <c r="D587" s="822" t="s">
        <v>3832</v>
      </c>
      <c r="E587" s="822" t="s">
        <v>3833</v>
      </c>
      <c r="F587" s="831">
        <v>2</v>
      </c>
      <c r="G587" s="831">
        <v>2174</v>
      </c>
      <c r="H587" s="831"/>
      <c r="I587" s="831">
        <v>1087</v>
      </c>
      <c r="J587" s="831">
        <v>6</v>
      </c>
      <c r="K587" s="831">
        <v>6552</v>
      </c>
      <c r="L587" s="831"/>
      <c r="M587" s="831">
        <v>1092</v>
      </c>
      <c r="N587" s="831">
        <v>4</v>
      </c>
      <c r="O587" s="831">
        <v>4552</v>
      </c>
      <c r="P587" s="827"/>
      <c r="Q587" s="832">
        <v>1138</v>
      </c>
    </row>
    <row r="588" spans="1:17" ht="14.45" customHeight="1" x14ac:dyDescent="0.2">
      <c r="A588" s="821" t="s">
        <v>569</v>
      </c>
      <c r="B588" s="822" t="s">
        <v>3892</v>
      </c>
      <c r="C588" s="822" t="s">
        <v>3727</v>
      </c>
      <c r="D588" s="822" t="s">
        <v>4751</v>
      </c>
      <c r="E588" s="822" t="s">
        <v>4752</v>
      </c>
      <c r="F588" s="831">
        <v>2</v>
      </c>
      <c r="G588" s="831">
        <v>2840</v>
      </c>
      <c r="H588" s="831"/>
      <c r="I588" s="831">
        <v>1420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569</v>
      </c>
      <c r="B589" s="822" t="s">
        <v>3892</v>
      </c>
      <c r="C589" s="822" t="s">
        <v>3727</v>
      </c>
      <c r="D589" s="822" t="s">
        <v>4753</v>
      </c>
      <c r="E589" s="822" t="s">
        <v>4754</v>
      </c>
      <c r="F589" s="831">
        <v>1</v>
      </c>
      <c r="G589" s="831">
        <v>2303</v>
      </c>
      <c r="H589" s="831"/>
      <c r="I589" s="831">
        <v>2303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569</v>
      </c>
      <c r="B590" s="822" t="s">
        <v>3892</v>
      </c>
      <c r="C590" s="822" t="s">
        <v>3727</v>
      </c>
      <c r="D590" s="822" t="s">
        <v>4755</v>
      </c>
      <c r="E590" s="822" t="s">
        <v>4756</v>
      </c>
      <c r="F590" s="831"/>
      <c r="G590" s="831"/>
      <c r="H590" s="831"/>
      <c r="I590" s="831"/>
      <c r="J590" s="831">
        <v>3</v>
      </c>
      <c r="K590" s="831">
        <v>7851</v>
      </c>
      <c r="L590" s="831"/>
      <c r="M590" s="831">
        <v>2617</v>
      </c>
      <c r="N590" s="831"/>
      <c r="O590" s="831"/>
      <c r="P590" s="827"/>
      <c r="Q590" s="832"/>
    </row>
    <row r="591" spans="1:17" ht="14.45" customHeight="1" x14ac:dyDescent="0.2">
      <c r="A591" s="821" t="s">
        <v>569</v>
      </c>
      <c r="B591" s="822" t="s">
        <v>3892</v>
      </c>
      <c r="C591" s="822" t="s">
        <v>3727</v>
      </c>
      <c r="D591" s="822" t="s">
        <v>3836</v>
      </c>
      <c r="E591" s="822" t="s">
        <v>3837</v>
      </c>
      <c r="F591" s="831">
        <v>5</v>
      </c>
      <c r="G591" s="831">
        <v>2515</v>
      </c>
      <c r="H591" s="831"/>
      <c r="I591" s="831">
        <v>503</v>
      </c>
      <c r="J591" s="831">
        <v>7</v>
      </c>
      <c r="K591" s="831">
        <v>3535</v>
      </c>
      <c r="L591" s="831"/>
      <c r="M591" s="831">
        <v>505</v>
      </c>
      <c r="N591" s="831">
        <v>4</v>
      </c>
      <c r="O591" s="831">
        <v>2072</v>
      </c>
      <c r="P591" s="827"/>
      <c r="Q591" s="832">
        <v>518</v>
      </c>
    </row>
    <row r="592" spans="1:17" ht="14.45" customHeight="1" x14ac:dyDescent="0.2">
      <c r="A592" s="821" t="s">
        <v>569</v>
      </c>
      <c r="B592" s="822" t="s">
        <v>3892</v>
      </c>
      <c r="C592" s="822" t="s">
        <v>3727</v>
      </c>
      <c r="D592" s="822" t="s">
        <v>3838</v>
      </c>
      <c r="E592" s="822" t="s">
        <v>3839</v>
      </c>
      <c r="F592" s="831">
        <v>21</v>
      </c>
      <c r="G592" s="831">
        <v>7077</v>
      </c>
      <c r="H592" s="831"/>
      <c r="I592" s="831">
        <v>337</v>
      </c>
      <c r="J592" s="831">
        <v>20</v>
      </c>
      <c r="K592" s="831">
        <v>6800</v>
      </c>
      <c r="L592" s="831"/>
      <c r="M592" s="831">
        <v>340</v>
      </c>
      <c r="N592" s="831">
        <v>19</v>
      </c>
      <c r="O592" s="831">
        <v>6802</v>
      </c>
      <c r="P592" s="827"/>
      <c r="Q592" s="832">
        <v>358</v>
      </c>
    </row>
    <row r="593" spans="1:17" ht="14.45" customHeight="1" x14ac:dyDescent="0.2">
      <c r="A593" s="821" t="s">
        <v>569</v>
      </c>
      <c r="B593" s="822" t="s">
        <v>3892</v>
      </c>
      <c r="C593" s="822" t="s">
        <v>3727</v>
      </c>
      <c r="D593" s="822" t="s">
        <v>3840</v>
      </c>
      <c r="E593" s="822" t="s">
        <v>3841</v>
      </c>
      <c r="F593" s="831">
        <v>2</v>
      </c>
      <c r="G593" s="831">
        <v>2090</v>
      </c>
      <c r="H593" s="831"/>
      <c r="I593" s="831">
        <v>1045</v>
      </c>
      <c r="J593" s="831">
        <v>1</v>
      </c>
      <c r="K593" s="831">
        <v>1052</v>
      </c>
      <c r="L593" s="831"/>
      <c r="M593" s="831">
        <v>1052</v>
      </c>
      <c r="N593" s="831">
        <v>4</v>
      </c>
      <c r="O593" s="831">
        <v>4352</v>
      </c>
      <c r="P593" s="827"/>
      <c r="Q593" s="832">
        <v>1088</v>
      </c>
    </row>
    <row r="594" spans="1:17" ht="14.45" customHeight="1" x14ac:dyDescent="0.2">
      <c r="A594" s="821" t="s">
        <v>569</v>
      </c>
      <c r="B594" s="822" t="s">
        <v>3892</v>
      </c>
      <c r="C594" s="822" t="s">
        <v>3727</v>
      </c>
      <c r="D594" s="822" t="s">
        <v>4757</v>
      </c>
      <c r="E594" s="822" t="s">
        <v>4758</v>
      </c>
      <c r="F594" s="831"/>
      <c r="G594" s="831"/>
      <c r="H594" s="831"/>
      <c r="I594" s="831"/>
      <c r="J594" s="831">
        <v>3</v>
      </c>
      <c r="K594" s="831">
        <v>5307</v>
      </c>
      <c r="L594" s="831"/>
      <c r="M594" s="831">
        <v>1769</v>
      </c>
      <c r="N594" s="831"/>
      <c r="O594" s="831"/>
      <c r="P594" s="827"/>
      <c r="Q594" s="832"/>
    </row>
    <row r="595" spans="1:17" ht="14.45" customHeight="1" x14ac:dyDescent="0.2">
      <c r="A595" s="821" t="s">
        <v>569</v>
      </c>
      <c r="B595" s="822" t="s">
        <v>3892</v>
      </c>
      <c r="C595" s="822" t="s">
        <v>3727</v>
      </c>
      <c r="D595" s="822" t="s">
        <v>3938</v>
      </c>
      <c r="E595" s="822" t="s">
        <v>3939</v>
      </c>
      <c r="F595" s="831">
        <v>1</v>
      </c>
      <c r="G595" s="831">
        <v>5271</v>
      </c>
      <c r="H595" s="831"/>
      <c r="I595" s="831">
        <v>5271</v>
      </c>
      <c r="J595" s="831">
        <v>2</v>
      </c>
      <c r="K595" s="831">
        <v>10600</v>
      </c>
      <c r="L595" s="831"/>
      <c r="M595" s="831">
        <v>5300</v>
      </c>
      <c r="N595" s="831"/>
      <c r="O595" s="831"/>
      <c r="P595" s="827"/>
      <c r="Q595" s="832"/>
    </row>
    <row r="596" spans="1:17" ht="14.45" customHeight="1" x14ac:dyDescent="0.2">
      <c r="A596" s="821" t="s">
        <v>569</v>
      </c>
      <c r="B596" s="822" t="s">
        <v>3892</v>
      </c>
      <c r="C596" s="822" t="s">
        <v>3727</v>
      </c>
      <c r="D596" s="822" t="s">
        <v>4759</v>
      </c>
      <c r="E596" s="822" t="s">
        <v>4760</v>
      </c>
      <c r="F596" s="831"/>
      <c r="G596" s="831"/>
      <c r="H596" s="831"/>
      <c r="I596" s="831"/>
      <c r="J596" s="831">
        <v>1</v>
      </c>
      <c r="K596" s="831">
        <v>4702</v>
      </c>
      <c r="L596" s="831"/>
      <c r="M596" s="831">
        <v>4702</v>
      </c>
      <c r="N596" s="831">
        <v>1</v>
      </c>
      <c r="O596" s="831">
        <v>4837</v>
      </c>
      <c r="P596" s="827"/>
      <c r="Q596" s="832">
        <v>4837</v>
      </c>
    </row>
    <row r="597" spans="1:17" ht="14.45" customHeight="1" x14ac:dyDescent="0.2">
      <c r="A597" s="821" t="s">
        <v>569</v>
      </c>
      <c r="B597" s="822" t="s">
        <v>3892</v>
      </c>
      <c r="C597" s="822" t="s">
        <v>3727</v>
      </c>
      <c r="D597" s="822" t="s">
        <v>4761</v>
      </c>
      <c r="E597" s="822" t="s">
        <v>4762</v>
      </c>
      <c r="F597" s="831">
        <v>3</v>
      </c>
      <c r="G597" s="831">
        <v>4665</v>
      </c>
      <c r="H597" s="831"/>
      <c r="I597" s="831">
        <v>1555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569</v>
      </c>
      <c r="B598" s="822" t="s">
        <v>3892</v>
      </c>
      <c r="C598" s="822" t="s">
        <v>3727</v>
      </c>
      <c r="D598" s="822" t="s">
        <v>4763</v>
      </c>
      <c r="E598" s="822" t="s">
        <v>4764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7780</v>
      </c>
      <c r="P598" s="827"/>
      <c r="Q598" s="832">
        <v>3890</v>
      </c>
    </row>
    <row r="599" spans="1:17" ht="14.45" customHeight="1" x14ac:dyDescent="0.2">
      <c r="A599" s="821" t="s">
        <v>569</v>
      </c>
      <c r="B599" s="822" t="s">
        <v>3892</v>
      </c>
      <c r="C599" s="822" t="s">
        <v>3727</v>
      </c>
      <c r="D599" s="822" t="s">
        <v>4765</v>
      </c>
      <c r="E599" s="822" t="s">
        <v>4766</v>
      </c>
      <c r="F599" s="831">
        <v>1</v>
      </c>
      <c r="G599" s="831">
        <v>2081</v>
      </c>
      <c r="H599" s="831"/>
      <c r="I599" s="831">
        <v>2081</v>
      </c>
      <c r="J599" s="831">
        <v>1</v>
      </c>
      <c r="K599" s="831">
        <v>2094</v>
      </c>
      <c r="L599" s="831"/>
      <c r="M599" s="831">
        <v>2094</v>
      </c>
      <c r="N599" s="831">
        <v>1</v>
      </c>
      <c r="O599" s="831">
        <v>2210</v>
      </c>
      <c r="P599" s="827"/>
      <c r="Q599" s="832">
        <v>2210</v>
      </c>
    </row>
    <row r="600" spans="1:17" ht="14.45" customHeight="1" x14ac:dyDescent="0.2">
      <c r="A600" s="821" t="s">
        <v>569</v>
      </c>
      <c r="B600" s="822" t="s">
        <v>3892</v>
      </c>
      <c r="C600" s="822" t="s">
        <v>3727</v>
      </c>
      <c r="D600" s="822" t="s">
        <v>4767</v>
      </c>
      <c r="E600" s="822" t="s">
        <v>4768</v>
      </c>
      <c r="F600" s="831">
        <v>2</v>
      </c>
      <c r="G600" s="831">
        <v>8214</v>
      </c>
      <c r="H600" s="831"/>
      <c r="I600" s="831">
        <v>4107</v>
      </c>
      <c r="J600" s="831">
        <v>1</v>
      </c>
      <c r="K600" s="831">
        <v>4126</v>
      </c>
      <c r="L600" s="831"/>
      <c r="M600" s="831">
        <v>4126</v>
      </c>
      <c r="N600" s="831">
        <v>3</v>
      </c>
      <c r="O600" s="831">
        <v>12918</v>
      </c>
      <c r="P600" s="827"/>
      <c r="Q600" s="832">
        <v>4306</v>
      </c>
    </row>
    <row r="601" spans="1:17" ht="14.45" customHeight="1" x14ac:dyDescent="0.2">
      <c r="A601" s="821" t="s">
        <v>569</v>
      </c>
      <c r="B601" s="822" t="s">
        <v>3892</v>
      </c>
      <c r="C601" s="822" t="s">
        <v>3727</v>
      </c>
      <c r="D601" s="822" t="s">
        <v>3899</v>
      </c>
      <c r="E601" s="822" t="s">
        <v>3900</v>
      </c>
      <c r="F601" s="831">
        <v>37</v>
      </c>
      <c r="G601" s="831">
        <v>60791</v>
      </c>
      <c r="H601" s="831"/>
      <c r="I601" s="831">
        <v>1643</v>
      </c>
      <c r="J601" s="831">
        <v>30</v>
      </c>
      <c r="K601" s="831">
        <v>49590</v>
      </c>
      <c r="L601" s="831"/>
      <c r="M601" s="831">
        <v>1653</v>
      </c>
      <c r="N601" s="831">
        <v>20</v>
      </c>
      <c r="O601" s="831">
        <v>34860</v>
      </c>
      <c r="P601" s="827"/>
      <c r="Q601" s="832">
        <v>1743</v>
      </c>
    </row>
    <row r="602" spans="1:17" ht="14.45" customHeight="1" x14ac:dyDescent="0.2">
      <c r="A602" s="821" t="s">
        <v>569</v>
      </c>
      <c r="B602" s="822" t="s">
        <v>3892</v>
      </c>
      <c r="C602" s="822" t="s">
        <v>3727</v>
      </c>
      <c r="D602" s="822" t="s">
        <v>4769</v>
      </c>
      <c r="E602" s="822" t="s">
        <v>4770</v>
      </c>
      <c r="F602" s="831">
        <v>14</v>
      </c>
      <c r="G602" s="831">
        <v>21098</v>
      </c>
      <c r="H602" s="831"/>
      <c r="I602" s="831">
        <v>1507</v>
      </c>
      <c r="J602" s="831">
        <v>10</v>
      </c>
      <c r="K602" s="831">
        <v>15170</v>
      </c>
      <c r="L602" s="831"/>
      <c r="M602" s="831">
        <v>1517</v>
      </c>
      <c r="N602" s="831"/>
      <c r="O602" s="831"/>
      <c r="P602" s="827"/>
      <c r="Q602" s="832"/>
    </row>
    <row r="603" spans="1:17" ht="14.45" customHeight="1" x14ac:dyDescent="0.2">
      <c r="A603" s="821" t="s">
        <v>569</v>
      </c>
      <c r="B603" s="822" t="s">
        <v>3892</v>
      </c>
      <c r="C603" s="822" t="s">
        <v>3727</v>
      </c>
      <c r="D603" s="822" t="s">
        <v>4771</v>
      </c>
      <c r="E603" s="822" t="s">
        <v>4772</v>
      </c>
      <c r="F603" s="831">
        <v>3</v>
      </c>
      <c r="G603" s="831">
        <v>3381</v>
      </c>
      <c r="H603" s="831"/>
      <c r="I603" s="831">
        <v>1127</v>
      </c>
      <c r="J603" s="831">
        <v>2</v>
      </c>
      <c r="K603" s="831">
        <v>2276</v>
      </c>
      <c r="L603" s="831"/>
      <c r="M603" s="831">
        <v>1138</v>
      </c>
      <c r="N603" s="831">
        <v>4</v>
      </c>
      <c r="O603" s="831">
        <v>4764</v>
      </c>
      <c r="P603" s="827"/>
      <c r="Q603" s="832">
        <v>1191</v>
      </c>
    </row>
    <row r="604" spans="1:17" ht="14.45" customHeight="1" x14ac:dyDescent="0.2">
      <c r="A604" s="821" t="s">
        <v>569</v>
      </c>
      <c r="B604" s="822" t="s">
        <v>3892</v>
      </c>
      <c r="C604" s="822" t="s">
        <v>3727</v>
      </c>
      <c r="D604" s="822" t="s">
        <v>4773</v>
      </c>
      <c r="E604" s="822" t="s">
        <v>4774</v>
      </c>
      <c r="F604" s="831">
        <v>6</v>
      </c>
      <c r="G604" s="831">
        <v>8478</v>
      </c>
      <c r="H604" s="831"/>
      <c r="I604" s="831">
        <v>1413</v>
      </c>
      <c r="J604" s="831">
        <v>3</v>
      </c>
      <c r="K604" s="831">
        <v>4257</v>
      </c>
      <c r="L604" s="831"/>
      <c r="M604" s="831">
        <v>1419</v>
      </c>
      <c r="N604" s="831">
        <v>3</v>
      </c>
      <c r="O604" s="831">
        <v>4416</v>
      </c>
      <c r="P604" s="827"/>
      <c r="Q604" s="832">
        <v>1472</v>
      </c>
    </row>
    <row r="605" spans="1:17" ht="14.45" customHeight="1" x14ac:dyDescent="0.2">
      <c r="A605" s="821" t="s">
        <v>569</v>
      </c>
      <c r="B605" s="822" t="s">
        <v>3892</v>
      </c>
      <c r="C605" s="822" t="s">
        <v>3727</v>
      </c>
      <c r="D605" s="822" t="s">
        <v>3846</v>
      </c>
      <c r="E605" s="822" t="s">
        <v>3847</v>
      </c>
      <c r="F605" s="831">
        <v>1</v>
      </c>
      <c r="G605" s="831">
        <v>1381</v>
      </c>
      <c r="H605" s="831"/>
      <c r="I605" s="831">
        <v>1381</v>
      </c>
      <c r="J605" s="831">
        <v>2</v>
      </c>
      <c r="K605" s="831">
        <v>2776</v>
      </c>
      <c r="L605" s="831"/>
      <c r="M605" s="831">
        <v>1388</v>
      </c>
      <c r="N605" s="831"/>
      <c r="O605" s="831"/>
      <c r="P605" s="827"/>
      <c r="Q605" s="832"/>
    </row>
    <row r="606" spans="1:17" ht="14.45" customHeight="1" x14ac:dyDescent="0.2">
      <c r="A606" s="821" t="s">
        <v>569</v>
      </c>
      <c r="B606" s="822" t="s">
        <v>3892</v>
      </c>
      <c r="C606" s="822" t="s">
        <v>3727</v>
      </c>
      <c r="D606" s="822" t="s">
        <v>4775</v>
      </c>
      <c r="E606" s="822" t="s">
        <v>4776</v>
      </c>
      <c r="F606" s="831">
        <v>2</v>
      </c>
      <c r="G606" s="831">
        <v>3168</v>
      </c>
      <c r="H606" s="831"/>
      <c r="I606" s="831">
        <v>1584</v>
      </c>
      <c r="J606" s="831">
        <v>1</v>
      </c>
      <c r="K606" s="831">
        <v>1587</v>
      </c>
      <c r="L606" s="831"/>
      <c r="M606" s="831">
        <v>1587</v>
      </c>
      <c r="N606" s="831">
        <v>2</v>
      </c>
      <c r="O606" s="831">
        <v>3262</v>
      </c>
      <c r="P606" s="827"/>
      <c r="Q606" s="832">
        <v>1631</v>
      </c>
    </row>
    <row r="607" spans="1:17" ht="14.45" customHeight="1" x14ac:dyDescent="0.2">
      <c r="A607" s="821" t="s">
        <v>569</v>
      </c>
      <c r="B607" s="822" t="s">
        <v>3892</v>
      </c>
      <c r="C607" s="822" t="s">
        <v>3727</v>
      </c>
      <c r="D607" s="822" t="s">
        <v>4777</v>
      </c>
      <c r="E607" s="822" t="s">
        <v>4778</v>
      </c>
      <c r="F607" s="831">
        <v>11</v>
      </c>
      <c r="G607" s="831">
        <v>57783</v>
      </c>
      <c r="H607" s="831"/>
      <c r="I607" s="831">
        <v>5253</v>
      </c>
      <c r="J607" s="831">
        <v>6</v>
      </c>
      <c r="K607" s="831">
        <v>31663</v>
      </c>
      <c r="L607" s="831"/>
      <c r="M607" s="831">
        <v>5277.166666666667</v>
      </c>
      <c r="N607" s="831">
        <v>13</v>
      </c>
      <c r="O607" s="831">
        <v>72189</v>
      </c>
      <c r="P607" s="827"/>
      <c r="Q607" s="832">
        <v>5553</v>
      </c>
    </row>
    <row r="608" spans="1:17" ht="14.45" customHeight="1" x14ac:dyDescent="0.2">
      <c r="A608" s="821" t="s">
        <v>569</v>
      </c>
      <c r="B608" s="822" t="s">
        <v>3892</v>
      </c>
      <c r="C608" s="822" t="s">
        <v>3727</v>
      </c>
      <c r="D608" s="822" t="s">
        <v>4779</v>
      </c>
      <c r="E608" s="822" t="s">
        <v>4780</v>
      </c>
      <c r="F608" s="831"/>
      <c r="G608" s="831"/>
      <c r="H608" s="831"/>
      <c r="I608" s="831"/>
      <c r="J608" s="831">
        <v>2</v>
      </c>
      <c r="K608" s="831">
        <v>3170</v>
      </c>
      <c r="L608" s="831"/>
      <c r="M608" s="831">
        <v>1585</v>
      </c>
      <c r="N608" s="831"/>
      <c r="O608" s="831"/>
      <c r="P608" s="827"/>
      <c r="Q608" s="832"/>
    </row>
    <row r="609" spans="1:17" ht="14.45" customHeight="1" x14ac:dyDescent="0.2">
      <c r="A609" s="821" t="s">
        <v>569</v>
      </c>
      <c r="B609" s="822" t="s">
        <v>3892</v>
      </c>
      <c r="C609" s="822" t="s">
        <v>3727</v>
      </c>
      <c r="D609" s="822" t="s">
        <v>4781</v>
      </c>
      <c r="E609" s="822" t="s">
        <v>4782</v>
      </c>
      <c r="F609" s="831"/>
      <c r="G609" s="831"/>
      <c r="H609" s="831"/>
      <c r="I609" s="831"/>
      <c r="J609" s="831">
        <v>1</v>
      </c>
      <c r="K609" s="831">
        <v>2893</v>
      </c>
      <c r="L609" s="831"/>
      <c r="M609" s="831">
        <v>2893</v>
      </c>
      <c r="N609" s="831">
        <v>1</v>
      </c>
      <c r="O609" s="831">
        <v>3039</v>
      </c>
      <c r="P609" s="827"/>
      <c r="Q609" s="832">
        <v>3039</v>
      </c>
    </row>
    <row r="610" spans="1:17" ht="14.45" customHeight="1" x14ac:dyDescent="0.2">
      <c r="A610" s="821" t="s">
        <v>569</v>
      </c>
      <c r="B610" s="822" t="s">
        <v>3892</v>
      </c>
      <c r="C610" s="822" t="s">
        <v>3727</v>
      </c>
      <c r="D610" s="822" t="s">
        <v>4783</v>
      </c>
      <c r="E610" s="822" t="s">
        <v>4784</v>
      </c>
      <c r="F610" s="831">
        <v>1</v>
      </c>
      <c r="G610" s="831">
        <v>2408</v>
      </c>
      <c r="H610" s="831"/>
      <c r="I610" s="831">
        <v>2408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569</v>
      </c>
      <c r="B611" s="822" t="s">
        <v>3892</v>
      </c>
      <c r="C611" s="822" t="s">
        <v>3727</v>
      </c>
      <c r="D611" s="822" t="s">
        <v>3848</v>
      </c>
      <c r="E611" s="822" t="s">
        <v>3849</v>
      </c>
      <c r="F611" s="831">
        <v>2</v>
      </c>
      <c r="G611" s="831">
        <v>1698</v>
      </c>
      <c r="H611" s="831"/>
      <c r="I611" s="831">
        <v>849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569</v>
      </c>
      <c r="B612" s="822" t="s">
        <v>3892</v>
      </c>
      <c r="C612" s="822" t="s">
        <v>3727</v>
      </c>
      <c r="D612" s="822" t="s">
        <v>4785</v>
      </c>
      <c r="E612" s="822" t="s">
        <v>4786</v>
      </c>
      <c r="F612" s="831">
        <v>2</v>
      </c>
      <c r="G612" s="831">
        <v>4508</v>
      </c>
      <c r="H612" s="831"/>
      <c r="I612" s="831">
        <v>2254</v>
      </c>
      <c r="J612" s="831">
        <v>1</v>
      </c>
      <c r="K612" s="831">
        <v>2264</v>
      </c>
      <c r="L612" s="831"/>
      <c r="M612" s="831">
        <v>2264</v>
      </c>
      <c r="N612" s="831"/>
      <c r="O612" s="831"/>
      <c r="P612" s="827"/>
      <c r="Q612" s="832"/>
    </row>
    <row r="613" spans="1:17" ht="14.45" customHeight="1" x14ac:dyDescent="0.2">
      <c r="A613" s="821" t="s">
        <v>569</v>
      </c>
      <c r="B613" s="822" t="s">
        <v>3892</v>
      </c>
      <c r="C613" s="822" t="s">
        <v>3727</v>
      </c>
      <c r="D613" s="822" t="s">
        <v>3942</v>
      </c>
      <c r="E613" s="822" t="s">
        <v>3943</v>
      </c>
      <c r="F613" s="831"/>
      <c r="G613" s="831"/>
      <c r="H613" s="831"/>
      <c r="I613" s="831"/>
      <c r="J613" s="831">
        <v>214</v>
      </c>
      <c r="K613" s="831">
        <v>0</v>
      </c>
      <c r="L613" s="831"/>
      <c r="M613" s="831">
        <v>0</v>
      </c>
      <c r="N613" s="831">
        <v>211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569</v>
      </c>
      <c r="B614" s="822" t="s">
        <v>3892</v>
      </c>
      <c r="C614" s="822" t="s">
        <v>3727</v>
      </c>
      <c r="D614" s="822" t="s">
        <v>4787</v>
      </c>
      <c r="E614" s="822" t="s">
        <v>4788</v>
      </c>
      <c r="F614" s="831"/>
      <c r="G614" s="831"/>
      <c r="H614" s="831"/>
      <c r="I614" s="831"/>
      <c r="J614" s="831">
        <v>1</v>
      </c>
      <c r="K614" s="831">
        <v>6277</v>
      </c>
      <c r="L614" s="831"/>
      <c r="M614" s="831">
        <v>6277</v>
      </c>
      <c r="N614" s="831">
        <v>1</v>
      </c>
      <c r="O614" s="831">
        <v>6470</v>
      </c>
      <c r="P614" s="827"/>
      <c r="Q614" s="832">
        <v>6470</v>
      </c>
    </row>
    <row r="615" spans="1:17" ht="14.45" customHeight="1" x14ac:dyDescent="0.2">
      <c r="A615" s="821" t="s">
        <v>569</v>
      </c>
      <c r="B615" s="822" t="s">
        <v>3892</v>
      </c>
      <c r="C615" s="822" t="s">
        <v>3727</v>
      </c>
      <c r="D615" s="822" t="s">
        <v>4789</v>
      </c>
      <c r="E615" s="822" t="s">
        <v>4790</v>
      </c>
      <c r="F615" s="831">
        <v>1</v>
      </c>
      <c r="G615" s="831">
        <v>3640</v>
      </c>
      <c r="H615" s="831"/>
      <c r="I615" s="831">
        <v>3640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569</v>
      </c>
      <c r="B616" s="822" t="s">
        <v>3892</v>
      </c>
      <c r="C616" s="822" t="s">
        <v>3727</v>
      </c>
      <c r="D616" s="822" t="s">
        <v>4791</v>
      </c>
      <c r="E616" s="822" t="s">
        <v>4792</v>
      </c>
      <c r="F616" s="831"/>
      <c r="G616" s="831"/>
      <c r="H616" s="831"/>
      <c r="I616" s="831"/>
      <c r="J616" s="831">
        <v>1</v>
      </c>
      <c r="K616" s="831">
        <v>803</v>
      </c>
      <c r="L616" s="831"/>
      <c r="M616" s="831">
        <v>803</v>
      </c>
      <c r="N616" s="831"/>
      <c r="O616" s="831"/>
      <c r="P616" s="827"/>
      <c r="Q616" s="832"/>
    </row>
    <row r="617" spans="1:17" ht="14.45" customHeight="1" x14ac:dyDescent="0.2">
      <c r="A617" s="821" t="s">
        <v>569</v>
      </c>
      <c r="B617" s="822" t="s">
        <v>3892</v>
      </c>
      <c r="C617" s="822" t="s">
        <v>3727</v>
      </c>
      <c r="D617" s="822" t="s">
        <v>4793</v>
      </c>
      <c r="E617" s="822" t="s">
        <v>4794</v>
      </c>
      <c r="F617" s="831">
        <v>1</v>
      </c>
      <c r="G617" s="831">
        <v>2687</v>
      </c>
      <c r="H617" s="831"/>
      <c r="I617" s="831">
        <v>2687</v>
      </c>
      <c r="J617" s="831">
        <v>3</v>
      </c>
      <c r="K617" s="831">
        <v>8097</v>
      </c>
      <c r="L617" s="831"/>
      <c r="M617" s="831">
        <v>2699</v>
      </c>
      <c r="N617" s="831">
        <v>4</v>
      </c>
      <c r="O617" s="831">
        <v>11244</v>
      </c>
      <c r="P617" s="827"/>
      <c r="Q617" s="832">
        <v>2811</v>
      </c>
    </row>
    <row r="618" spans="1:17" ht="14.45" customHeight="1" x14ac:dyDescent="0.2">
      <c r="A618" s="821" t="s">
        <v>569</v>
      </c>
      <c r="B618" s="822" t="s">
        <v>3892</v>
      </c>
      <c r="C618" s="822" t="s">
        <v>3727</v>
      </c>
      <c r="D618" s="822" t="s">
        <v>4795</v>
      </c>
      <c r="E618" s="822" t="s">
        <v>4796</v>
      </c>
      <c r="F618" s="831">
        <v>7</v>
      </c>
      <c r="G618" s="831">
        <v>16807</v>
      </c>
      <c r="H618" s="831"/>
      <c r="I618" s="831">
        <v>2401</v>
      </c>
      <c r="J618" s="831">
        <v>7</v>
      </c>
      <c r="K618" s="831">
        <v>16940</v>
      </c>
      <c r="L618" s="831"/>
      <c r="M618" s="831">
        <v>2420</v>
      </c>
      <c r="N618" s="831">
        <v>4</v>
      </c>
      <c r="O618" s="831">
        <v>10200</v>
      </c>
      <c r="P618" s="827"/>
      <c r="Q618" s="832">
        <v>2550</v>
      </c>
    </row>
    <row r="619" spans="1:17" ht="14.45" customHeight="1" x14ac:dyDescent="0.2">
      <c r="A619" s="821" t="s">
        <v>569</v>
      </c>
      <c r="B619" s="822" t="s">
        <v>3892</v>
      </c>
      <c r="C619" s="822" t="s">
        <v>3727</v>
      </c>
      <c r="D619" s="822" t="s">
        <v>4797</v>
      </c>
      <c r="E619" s="822" t="s">
        <v>4798</v>
      </c>
      <c r="F619" s="831">
        <v>2</v>
      </c>
      <c r="G619" s="831">
        <v>3124</v>
      </c>
      <c r="H619" s="831"/>
      <c r="I619" s="831">
        <v>1562</v>
      </c>
      <c r="J619" s="831">
        <v>1</v>
      </c>
      <c r="K619" s="831">
        <v>1572</v>
      </c>
      <c r="L619" s="831"/>
      <c r="M619" s="831">
        <v>1572</v>
      </c>
      <c r="N619" s="831">
        <v>1</v>
      </c>
      <c r="O619" s="831">
        <v>1635</v>
      </c>
      <c r="P619" s="827"/>
      <c r="Q619" s="832">
        <v>1635</v>
      </c>
    </row>
    <row r="620" spans="1:17" ht="14.45" customHeight="1" x14ac:dyDescent="0.2">
      <c r="A620" s="821" t="s">
        <v>569</v>
      </c>
      <c r="B620" s="822" t="s">
        <v>3892</v>
      </c>
      <c r="C620" s="822" t="s">
        <v>3727</v>
      </c>
      <c r="D620" s="822" t="s">
        <v>4799</v>
      </c>
      <c r="E620" s="822" t="s">
        <v>4800</v>
      </c>
      <c r="F620" s="831">
        <v>1</v>
      </c>
      <c r="G620" s="831">
        <v>1981</v>
      </c>
      <c r="H620" s="831"/>
      <c r="I620" s="831">
        <v>1981</v>
      </c>
      <c r="J620" s="831"/>
      <c r="K620" s="831"/>
      <c r="L620" s="831"/>
      <c r="M620" s="831"/>
      <c r="N620" s="831">
        <v>1</v>
      </c>
      <c r="O620" s="831">
        <v>2029</v>
      </c>
      <c r="P620" s="827"/>
      <c r="Q620" s="832">
        <v>2029</v>
      </c>
    </row>
    <row r="621" spans="1:17" ht="14.45" customHeight="1" x14ac:dyDescent="0.2">
      <c r="A621" s="821" t="s">
        <v>569</v>
      </c>
      <c r="B621" s="822" t="s">
        <v>3892</v>
      </c>
      <c r="C621" s="822" t="s">
        <v>3727</v>
      </c>
      <c r="D621" s="822" t="s">
        <v>4801</v>
      </c>
      <c r="E621" s="822" t="s">
        <v>4802</v>
      </c>
      <c r="F621" s="831">
        <v>2</v>
      </c>
      <c r="G621" s="831">
        <v>7462</v>
      </c>
      <c r="H621" s="831"/>
      <c r="I621" s="831">
        <v>3731</v>
      </c>
      <c r="J621" s="831">
        <v>3</v>
      </c>
      <c r="K621" s="831">
        <v>11235</v>
      </c>
      <c r="L621" s="831"/>
      <c r="M621" s="831">
        <v>3745</v>
      </c>
      <c r="N621" s="831">
        <v>5</v>
      </c>
      <c r="O621" s="831">
        <v>19400</v>
      </c>
      <c r="P621" s="827"/>
      <c r="Q621" s="832">
        <v>3880</v>
      </c>
    </row>
    <row r="622" spans="1:17" ht="14.45" customHeight="1" x14ac:dyDescent="0.2">
      <c r="A622" s="821" t="s">
        <v>569</v>
      </c>
      <c r="B622" s="822" t="s">
        <v>3892</v>
      </c>
      <c r="C622" s="822" t="s">
        <v>3727</v>
      </c>
      <c r="D622" s="822" t="s">
        <v>4803</v>
      </c>
      <c r="E622" s="822" t="s">
        <v>4804</v>
      </c>
      <c r="F622" s="831">
        <v>1</v>
      </c>
      <c r="G622" s="831">
        <v>3122</v>
      </c>
      <c r="H622" s="831"/>
      <c r="I622" s="831">
        <v>3122</v>
      </c>
      <c r="J622" s="831">
        <v>2</v>
      </c>
      <c r="K622" s="831">
        <v>6314</v>
      </c>
      <c r="L622" s="831"/>
      <c r="M622" s="831">
        <v>3157</v>
      </c>
      <c r="N622" s="831"/>
      <c r="O622" s="831"/>
      <c r="P622" s="827"/>
      <c r="Q622" s="832"/>
    </row>
    <row r="623" spans="1:17" ht="14.45" customHeight="1" x14ac:dyDescent="0.2">
      <c r="A623" s="821" t="s">
        <v>569</v>
      </c>
      <c r="B623" s="822" t="s">
        <v>3892</v>
      </c>
      <c r="C623" s="822" t="s">
        <v>3727</v>
      </c>
      <c r="D623" s="822" t="s">
        <v>4805</v>
      </c>
      <c r="E623" s="822" t="s">
        <v>4806</v>
      </c>
      <c r="F623" s="831">
        <v>3</v>
      </c>
      <c r="G623" s="831">
        <v>11229</v>
      </c>
      <c r="H623" s="831"/>
      <c r="I623" s="831">
        <v>3743</v>
      </c>
      <c r="J623" s="831">
        <v>6</v>
      </c>
      <c r="K623" s="831">
        <v>22572</v>
      </c>
      <c r="L623" s="831"/>
      <c r="M623" s="831">
        <v>3762</v>
      </c>
      <c r="N623" s="831">
        <v>2</v>
      </c>
      <c r="O623" s="831">
        <v>7884</v>
      </c>
      <c r="P623" s="827"/>
      <c r="Q623" s="832">
        <v>3942</v>
      </c>
    </row>
    <row r="624" spans="1:17" ht="14.45" customHeight="1" x14ac:dyDescent="0.2">
      <c r="A624" s="821" t="s">
        <v>569</v>
      </c>
      <c r="B624" s="822" t="s">
        <v>3892</v>
      </c>
      <c r="C624" s="822" t="s">
        <v>3727</v>
      </c>
      <c r="D624" s="822" t="s">
        <v>4807</v>
      </c>
      <c r="E624" s="822" t="s">
        <v>4808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1208</v>
      </c>
      <c r="P624" s="827"/>
      <c r="Q624" s="832">
        <v>1208</v>
      </c>
    </row>
    <row r="625" spans="1:17" ht="14.45" customHeight="1" x14ac:dyDescent="0.2">
      <c r="A625" s="821" t="s">
        <v>569</v>
      </c>
      <c r="B625" s="822" t="s">
        <v>3892</v>
      </c>
      <c r="C625" s="822" t="s">
        <v>3727</v>
      </c>
      <c r="D625" s="822" t="s">
        <v>4809</v>
      </c>
      <c r="E625" s="822" t="s">
        <v>4810</v>
      </c>
      <c r="F625" s="831">
        <v>1</v>
      </c>
      <c r="G625" s="831">
        <v>4835</v>
      </c>
      <c r="H625" s="831"/>
      <c r="I625" s="831">
        <v>4835</v>
      </c>
      <c r="J625" s="831">
        <v>3</v>
      </c>
      <c r="K625" s="831">
        <v>14532</v>
      </c>
      <c r="L625" s="831"/>
      <c r="M625" s="831">
        <v>4844</v>
      </c>
      <c r="N625" s="831">
        <v>2</v>
      </c>
      <c r="O625" s="831">
        <v>9814</v>
      </c>
      <c r="P625" s="827"/>
      <c r="Q625" s="832">
        <v>4907</v>
      </c>
    </row>
    <row r="626" spans="1:17" ht="14.45" customHeight="1" x14ac:dyDescent="0.2">
      <c r="A626" s="821" t="s">
        <v>569</v>
      </c>
      <c r="B626" s="822" t="s">
        <v>3892</v>
      </c>
      <c r="C626" s="822" t="s">
        <v>3727</v>
      </c>
      <c r="D626" s="822" t="s">
        <v>4811</v>
      </c>
      <c r="E626" s="822" t="s">
        <v>4812</v>
      </c>
      <c r="F626" s="831">
        <v>1</v>
      </c>
      <c r="G626" s="831">
        <v>1656</v>
      </c>
      <c r="H626" s="831"/>
      <c r="I626" s="831">
        <v>1656</v>
      </c>
      <c r="J626" s="831">
        <v>1</v>
      </c>
      <c r="K626" s="831">
        <v>1665</v>
      </c>
      <c r="L626" s="831"/>
      <c r="M626" s="831">
        <v>1665</v>
      </c>
      <c r="N626" s="831">
        <v>1</v>
      </c>
      <c r="O626" s="831">
        <v>1746</v>
      </c>
      <c r="P626" s="827"/>
      <c r="Q626" s="832">
        <v>1746</v>
      </c>
    </row>
    <row r="627" spans="1:17" ht="14.45" customHeight="1" x14ac:dyDescent="0.2">
      <c r="A627" s="821" t="s">
        <v>569</v>
      </c>
      <c r="B627" s="822" t="s">
        <v>3892</v>
      </c>
      <c r="C627" s="822" t="s">
        <v>3727</v>
      </c>
      <c r="D627" s="822" t="s">
        <v>4813</v>
      </c>
      <c r="E627" s="822" t="s">
        <v>4814</v>
      </c>
      <c r="F627" s="831"/>
      <c r="G627" s="831"/>
      <c r="H627" s="831"/>
      <c r="I627" s="831"/>
      <c r="J627" s="831">
        <v>1</v>
      </c>
      <c r="K627" s="831">
        <v>3677</v>
      </c>
      <c r="L627" s="831"/>
      <c r="M627" s="831">
        <v>3677</v>
      </c>
      <c r="N627" s="831"/>
      <c r="O627" s="831"/>
      <c r="P627" s="827"/>
      <c r="Q627" s="832"/>
    </row>
    <row r="628" spans="1:17" ht="14.45" customHeight="1" x14ac:dyDescent="0.2">
      <c r="A628" s="821" t="s">
        <v>569</v>
      </c>
      <c r="B628" s="822" t="s">
        <v>3892</v>
      </c>
      <c r="C628" s="822" t="s">
        <v>3727</v>
      </c>
      <c r="D628" s="822" t="s">
        <v>4815</v>
      </c>
      <c r="E628" s="822" t="s">
        <v>4816</v>
      </c>
      <c r="F628" s="831">
        <v>1</v>
      </c>
      <c r="G628" s="831">
        <v>1495</v>
      </c>
      <c r="H628" s="831"/>
      <c r="I628" s="831">
        <v>1495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569</v>
      </c>
      <c r="B629" s="822" t="s">
        <v>3892</v>
      </c>
      <c r="C629" s="822" t="s">
        <v>3727</v>
      </c>
      <c r="D629" s="822" t="s">
        <v>4817</v>
      </c>
      <c r="E629" s="822" t="s">
        <v>4818</v>
      </c>
      <c r="F629" s="831">
        <v>5</v>
      </c>
      <c r="G629" s="831">
        <v>21000</v>
      </c>
      <c r="H629" s="831"/>
      <c r="I629" s="831">
        <v>4200</v>
      </c>
      <c r="J629" s="831">
        <v>2</v>
      </c>
      <c r="K629" s="831">
        <v>8448</v>
      </c>
      <c r="L629" s="831"/>
      <c r="M629" s="831">
        <v>4224</v>
      </c>
      <c r="N629" s="831">
        <v>3</v>
      </c>
      <c r="O629" s="831">
        <v>13152</v>
      </c>
      <c r="P629" s="827"/>
      <c r="Q629" s="832">
        <v>4384</v>
      </c>
    </row>
    <row r="630" spans="1:17" ht="14.45" customHeight="1" x14ac:dyDescent="0.2">
      <c r="A630" s="821" t="s">
        <v>569</v>
      </c>
      <c r="B630" s="822" t="s">
        <v>3892</v>
      </c>
      <c r="C630" s="822" t="s">
        <v>3727</v>
      </c>
      <c r="D630" s="822" t="s">
        <v>4819</v>
      </c>
      <c r="E630" s="822" t="s">
        <v>4820</v>
      </c>
      <c r="F630" s="831"/>
      <c r="G630" s="831"/>
      <c r="H630" s="831"/>
      <c r="I630" s="831"/>
      <c r="J630" s="831">
        <v>1</v>
      </c>
      <c r="K630" s="831">
        <v>8675</v>
      </c>
      <c r="L630" s="831"/>
      <c r="M630" s="831">
        <v>8675</v>
      </c>
      <c r="N630" s="831"/>
      <c r="O630" s="831"/>
      <c r="P630" s="827"/>
      <c r="Q630" s="832"/>
    </row>
    <row r="631" spans="1:17" ht="14.45" customHeight="1" x14ac:dyDescent="0.2">
      <c r="A631" s="821" t="s">
        <v>569</v>
      </c>
      <c r="B631" s="822" t="s">
        <v>3892</v>
      </c>
      <c r="C631" s="822" t="s">
        <v>3727</v>
      </c>
      <c r="D631" s="822" t="s">
        <v>4821</v>
      </c>
      <c r="E631" s="822"/>
      <c r="F631" s="831">
        <v>1</v>
      </c>
      <c r="G631" s="831">
        <v>1166</v>
      </c>
      <c r="H631" s="831"/>
      <c r="I631" s="831">
        <v>1166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569</v>
      </c>
      <c r="B632" s="822" t="s">
        <v>3892</v>
      </c>
      <c r="C632" s="822" t="s">
        <v>3727</v>
      </c>
      <c r="D632" s="822" t="s">
        <v>4822</v>
      </c>
      <c r="E632" s="822" t="s">
        <v>4823</v>
      </c>
      <c r="F632" s="831">
        <v>1</v>
      </c>
      <c r="G632" s="831">
        <v>2426</v>
      </c>
      <c r="H632" s="831"/>
      <c r="I632" s="831">
        <v>2426</v>
      </c>
      <c r="J632" s="831">
        <v>1</v>
      </c>
      <c r="K632" s="831">
        <v>2426</v>
      </c>
      <c r="L632" s="831"/>
      <c r="M632" s="831">
        <v>2426</v>
      </c>
      <c r="N632" s="831"/>
      <c r="O632" s="831"/>
      <c r="P632" s="827"/>
      <c r="Q632" s="832"/>
    </row>
    <row r="633" spans="1:17" ht="14.45" customHeight="1" x14ac:dyDescent="0.2">
      <c r="A633" s="821" t="s">
        <v>569</v>
      </c>
      <c r="B633" s="822" t="s">
        <v>3892</v>
      </c>
      <c r="C633" s="822" t="s">
        <v>3727</v>
      </c>
      <c r="D633" s="822" t="s">
        <v>4824</v>
      </c>
      <c r="E633" s="822" t="s">
        <v>4825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10322</v>
      </c>
      <c r="P633" s="827"/>
      <c r="Q633" s="832">
        <v>10322</v>
      </c>
    </row>
    <row r="634" spans="1:17" ht="14.45" customHeight="1" x14ac:dyDescent="0.2">
      <c r="A634" s="821" t="s">
        <v>569</v>
      </c>
      <c r="B634" s="822" t="s">
        <v>3892</v>
      </c>
      <c r="C634" s="822" t="s">
        <v>3727</v>
      </c>
      <c r="D634" s="822" t="s">
        <v>4826</v>
      </c>
      <c r="E634" s="822" t="s">
        <v>4827</v>
      </c>
      <c r="F634" s="831">
        <v>1</v>
      </c>
      <c r="G634" s="831">
        <v>3669</v>
      </c>
      <c r="H634" s="831"/>
      <c r="I634" s="831">
        <v>3669</v>
      </c>
      <c r="J634" s="831">
        <v>1</v>
      </c>
      <c r="K634" s="831">
        <v>3688</v>
      </c>
      <c r="L634" s="831"/>
      <c r="M634" s="831">
        <v>3688</v>
      </c>
      <c r="N634" s="831"/>
      <c r="O634" s="831"/>
      <c r="P634" s="827"/>
      <c r="Q634" s="832"/>
    </row>
    <row r="635" spans="1:17" ht="14.45" customHeight="1" x14ac:dyDescent="0.2">
      <c r="A635" s="821" t="s">
        <v>569</v>
      </c>
      <c r="B635" s="822" t="s">
        <v>3892</v>
      </c>
      <c r="C635" s="822" t="s">
        <v>3727</v>
      </c>
      <c r="D635" s="822" t="s">
        <v>4828</v>
      </c>
      <c r="E635" s="822" t="s">
        <v>4829</v>
      </c>
      <c r="F635" s="831">
        <v>1</v>
      </c>
      <c r="G635" s="831">
        <v>5961</v>
      </c>
      <c r="H635" s="831"/>
      <c r="I635" s="831">
        <v>5961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569</v>
      </c>
      <c r="B636" s="822" t="s">
        <v>3892</v>
      </c>
      <c r="C636" s="822" t="s">
        <v>3727</v>
      </c>
      <c r="D636" s="822" t="s">
        <v>4830</v>
      </c>
      <c r="E636" s="822" t="s">
        <v>4831</v>
      </c>
      <c r="F636" s="831">
        <v>1</v>
      </c>
      <c r="G636" s="831">
        <v>4006</v>
      </c>
      <c r="H636" s="831"/>
      <c r="I636" s="831">
        <v>4006</v>
      </c>
      <c r="J636" s="831">
        <v>1</v>
      </c>
      <c r="K636" s="831">
        <v>4030</v>
      </c>
      <c r="L636" s="831"/>
      <c r="M636" s="831">
        <v>4030</v>
      </c>
      <c r="N636" s="831">
        <v>1</v>
      </c>
      <c r="O636" s="831">
        <v>4190</v>
      </c>
      <c r="P636" s="827"/>
      <c r="Q636" s="832">
        <v>4190</v>
      </c>
    </row>
    <row r="637" spans="1:17" ht="14.45" customHeight="1" x14ac:dyDescent="0.2">
      <c r="A637" s="821" t="s">
        <v>569</v>
      </c>
      <c r="B637" s="822" t="s">
        <v>3892</v>
      </c>
      <c r="C637" s="822" t="s">
        <v>3727</v>
      </c>
      <c r="D637" s="822" t="s">
        <v>4832</v>
      </c>
      <c r="E637" s="822" t="s">
        <v>4833</v>
      </c>
      <c r="F637" s="831">
        <v>1</v>
      </c>
      <c r="G637" s="831">
        <v>2738</v>
      </c>
      <c r="H637" s="831"/>
      <c r="I637" s="831">
        <v>2738</v>
      </c>
      <c r="J637" s="831">
        <v>1</v>
      </c>
      <c r="K637" s="831">
        <v>2751</v>
      </c>
      <c r="L637" s="831"/>
      <c r="M637" s="831">
        <v>2751</v>
      </c>
      <c r="N637" s="831">
        <v>2</v>
      </c>
      <c r="O637" s="831">
        <v>5622</v>
      </c>
      <c r="P637" s="827"/>
      <c r="Q637" s="832">
        <v>2811</v>
      </c>
    </row>
    <row r="638" spans="1:17" ht="14.45" customHeight="1" x14ac:dyDescent="0.2">
      <c r="A638" s="821" t="s">
        <v>569</v>
      </c>
      <c r="B638" s="822" t="s">
        <v>3892</v>
      </c>
      <c r="C638" s="822" t="s">
        <v>3727</v>
      </c>
      <c r="D638" s="822" t="s">
        <v>4834</v>
      </c>
      <c r="E638" s="822" t="s">
        <v>4835</v>
      </c>
      <c r="F638" s="831">
        <v>2</v>
      </c>
      <c r="G638" s="831">
        <v>7764</v>
      </c>
      <c r="H638" s="831"/>
      <c r="I638" s="831">
        <v>3882</v>
      </c>
      <c r="J638" s="831">
        <v>9</v>
      </c>
      <c r="K638" s="831">
        <v>35064</v>
      </c>
      <c r="L638" s="831"/>
      <c r="M638" s="831">
        <v>3896</v>
      </c>
      <c r="N638" s="831"/>
      <c r="O638" s="831"/>
      <c r="P638" s="827"/>
      <c r="Q638" s="832"/>
    </row>
    <row r="639" spans="1:17" ht="14.45" customHeight="1" x14ac:dyDescent="0.2">
      <c r="A639" s="821" t="s">
        <v>569</v>
      </c>
      <c r="B639" s="822" t="s">
        <v>3892</v>
      </c>
      <c r="C639" s="822" t="s">
        <v>3727</v>
      </c>
      <c r="D639" s="822" t="s">
        <v>4836</v>
      </c>
      <c r="E639" s="822" t="s">
        <v>4837</v>
      </c>
      <c r="F639" s="831"/>
      <c r="G639" s="831"/>
      <c r="H639" s="831"/>
      <c r="I639" s="831"/>
      <c r="J639" s="831"/>
      <c r="K639" s="831"/>
      <c r="L639" s="831"/>
      <c r="M639" s="831"/>
      <c r="N639" s="831">
        <v>2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569</v>
      </c>
      <c r="B640" s="822" t="s">
        <v>3892</v>
      </c>
      <c r="C640" s="822" t="s">
        <v>3727</v>
      </c>
      <c r="D640" s="822" t="s">
        <v>4838</v>
      </c>
      <c r="E640" s="822" t="s">
        <v>4839</v>
      </c>
      <c r="F640" s="831">
        <v>1</v>
      </c>
      <c r="G640" s="831">
        <v>3295</v>
      </c>
      <c r="H640" s="831"/>
      <c r="I640" s="831">
        <v>3295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569</v>
      </c>
      <c r="B641" s="822" t="s">
        <v>3892</v>
      </c>
      <c r="C641" s="822" t="s">
        <v>3727</v>
      </c>
      <c r="D641" s="822" t="s">
        <v>4840</v>
      </c>
      <c r="E641" s="822" t="s">
        <v>4841</v>
      </c>
      <c r="F641" s="831">
        <v>5</v>
      </c>
      <c r="G641" s="831">
        <v>21105</v>
      </c>
      <c r="H641" s="831"/>
      <c r="I641" s="831">
        <v>4221</v>
      </c>
      <c r="J641" s="831">
        <v>4</v>
      </c>
      <c r="K641" s="831">
        <v>16980</v>
      </c>
      <c r="L641" s="831"/>
      <c r="M641" s="831">
        <v>4245</v>
      </c>
      <c r="N641" s="831"/>
      <c r="O641" s="831"/>
      <c r="P641" s="827"/>
      <c r="Q641" s="832"/>
    </row>
    <row r="642" spans="1:17" ht="14.45" customHeight="1" x14ac:dyDescent="0.2">
      <c r="A642" s="821" t="s">
        <v>569</v>
      </c>
      <c r="B642" s="822" t="s">
        <v>3892</v>
      </c>
      <c r="C642" s="822" t="s">
        <v>3727</v>
      </c>
      <c r="D642" s="822" t="s">
        <v>4842</v>
      </c>
      <c r="E642" s="822" t="s">
        <v>4843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569</v>
      </c>
      <c r="B643" s="822" t="s">
        <v>3892</v>
      </c>
      <c r="C643" s="822" t="s">
        <v>3727</v>
      </c>
      <c r="D643" s="822" t="s">
        <v>4844</v>
      </c>
      <c r="E643" s="822" t="s">
        <v>4845</v>
      </c>
      <c r="F643" s="831">
        <v>1</v>
      </c>
      <c r="G643" s="831">
        <v>0</v>
      </c>
      <c r="H643" s="831"/>
      <c r="I643" s="831">
        <v>0</v>
      </c>
      <c r="J643" s="831">
        <v>1</v>
      </c>
      <c r="K643" s="831">
        <v>0</v>
      </c>
      <c r="L643" s="831"/>
      <c r="M643" s="831">
        <v>0</v>
      </c>
      <c r="N643" s="831"/>
      <c r="O643" s="831"/>
      <c r="P643" s="827"/>
      <c r="Q643" s="832"/>
    </row>
    <row r="644" spans="1:17" ht="14.45" customHeight="1" x14ac:dyDescent="0.2">
      <c r="A644" s="821" t="s">
        <v>569</v>
      </c>
      <c r="B644" s="822" t="s">
        <v>3892</v>
      </c>
      <c r="C644" s="822" t="s">
        <v>3727</v>
      </c>
      <c r="D644" s="822" t="s">
        <v>4846</v>
      </c>
      <c r="E644" s="822" t="s">
        <v>4847</v>
      </c>
      <c r="F644" s="831">
        <v>2</v>
      </c>
      <c r="G644" s="831">
        <v>0</v>
      </c>
      <c r="H644" s="831"/>
      <c r="I644" s="831">
        <v>0</v>
      </c>
      <c r="J644" s="831">
        <v>2</v>
      </c>
      <c r="K644" s="831">
        <v>0</v>
      </c>
      <c r="L644" s="831"/>
      <c r="M644" s="831">
        <v>0</v>
      </c>
      <c r="N644" s="831">
        <v>2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569</v>
      </c>
      <c r="B645" s="822" t="s">
        <v>3892</v>
      </c>
      <c r="C645" s="822" t="s">
        <v>3727</v>
      </c>
      <c r="D645" s="822" t="s">
        <v>4848</v>
      </c>
      <c r="E645" s="822" t="s">
        <v>4849</v>
      </c>
      <c r="F645" s="831">
        <v>1</v>
      </c>
      <c r="G645" s="831">
        <v>122</v>
      </c>
      <c r="H645" s="831"/>
      <c r="I645" s="831">
        <v>122</v>
      </c>
      <c r="J645" s="831"/>
      <c r="K645" s="831"/>
      <c r="L645" s="831"/>
      <c r="M645" s="831"/>
      <c r="N645" s="831">
        <v>1</v>
      </c>
      <c r="O645" s="831">
        <v>132</v>
      </c>
      <c r="P645" s="827"/>
      <c r="Q645" s="832">
        <v>132</v>
      </c>
    </row>
    <row r="646" spans="1:17" ht="14.45" customHeight="1" x14ac:dyDescent="0.2">
      <c r="A646" s="821" t="s">
        <v>569</v>
      </c>
      <c r="B646" s="822" t="s">
        <v>3892</v>
      </c>
      <c r="C646" s="822" t="s">
        <v>3727</v>
      </c>
      <c r="D646" s="822" t="s">
        <v>4850</v>
      </c>
      <c r="E646" s="822" t="s">
        <v>4851</v>
      </c>
      <c r="F646" s="831">
        <v>1</v>
      </c>
      <c r="G646" s="831">
        <v>0</v>
      </c>
      <c r="H646" s="831"/>
      <c r="I646" s="831">
        <v>0</v>
      </c>
      <c r="J646" s="831">
        <v>2</v>
      </c>
      <c r="K646" s="831">
        <v>0</v>
      </c>
      <c r="L646" s="831"/>
      <c r="M646" s="831">
        <v>0</v>
      </c>
      <c r="N646" s="831">
        <v>3</v>
      </c>
      <c r="O646" s="831">
        <v>0</v>
      </c>
      <c r="P646" s="827"/>
      <c r="Q646" s="832">
        <v>0</v>
      </c>
    </row>
    <row r="647" spans="1:17" ht="14.45" customHeight="1" x14ac:dyDescent="0.2">
      <c r="A647" s="821" t="s">
        <v>569</v>
      </c>
      <c r="B647" s="822" t="s">
        <v>3892</v>
      </c>
      <c r="C647" s="822" t="s">
        <v>3727</v>
      </c>
      <c r="D647" s="822" t="s">
        <v>4852</v>
      </c>
      <c r="E647" s="822" t="s">
        <v>4853</v>
      </c>
      <c r="F647" s="831">
        <v>1</v>
      </c>
      <c r="G647" s="831">
        <v>0</v>
      </c>
      <c r="H647" s="831"/>
      <c r="I647" s="831">
        <v>0</v>
      </c>
      <c r="J647" s="831">
        <v>2</v>
      </c>
      <c r="K647" s="831">
        <v>0</v>
      </c>
      <c r="L647" s="831"/>
      <c r="M647" s="831">
        <v>0</v>
      </c>
      <c r="N647" s="831">
        <v>2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569</v>
      </c>
      <c r="B648" s="822" t="s">
        <v>3892</v>
      </c>
      <c r="C648" s="822" t="s">
        <v>3727</v>
      </c>
      <c r="D648" s="822" t="s">
        <v>4854</v>
      </c>
      <c r="E648" s="822" t="s">
        <v>4855</v>
      </c>
      <c r="F648" s="831">
        <v>1</v>
      </c>
      <c r="G648" s="831">
        <v>0</v>
      </c>
      <c r="H648" s="831"/>
      <c r="I648" s="831">
        <v>0</v>
      </c>
      <c r="J648" s="831">
        <v>1</v>
      </c>
      <c r="K648" s="831">
        <v>0</v>
      </c>
      <c r="L648" s="831"/>
      <c r="M648" s="831">
        <v>0</v>
      </c>
      <c r="N648" s="831">
        <v>2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569</v>
      </c>
      <c r="B649" s="822" t="s">
        <v>3892</v>
      </c>
      <c r="C649" s="822" t="s">
        <v>3727</v>
      </c>
      <c r="D649" s="822" t="s">
        <v>4856</v>
      </c>
      <c r="E649" s="822" t="s">
        <v>4857</v>
      </c>
      <c r="F649" s="831"/>
      <c r="G649" s="831"/>
      <c r="H649" s="831"/>
      <c r="I649" s="831"/>
      <c r="J649" s="831">
        <v>1</v>
      </c>
      <c r="K649" s="831">
        <v>0</v>
      </c>
      <c r="L649" s="831"/>
      <c r="M649" s="831">
        <v>0</v>
      </c>
      <c r="N649" s="831"/>
      <c r="O649" s="831"/>
      <c r="P649" s="827"/>
      <c r="Q649" s="832"/>
    </row>
    <row r="650" spans="1:17" ht="14.45" customHeight="1" x14ac:dyDescent="0.2">
      <c r="A650" s="821" t="s">
        <v>569</v>
      </c>
      <c r="B650" s="822" t="s">
        <v>3892</v>
      </c>
      <c r="C650" s="822" t="s">
        <v>3727</v>
      </c>
      <c r="D650" s="822" t="s">
        <v>4858</v>
      </c>
      <c r="E650" s="822" t="s">
        <v>4859</v>
      </c>
      <c r="F650" s="831"/>
      <c r="G650" s="831"/>
      <c r="H650" s="831"/>
      <c r="I650" s="831"/>
      <c r="J650" s="831">
        <v>2</v>
      </c>
      <c r="K650" s="831">
        <v>0</v>
      </c>
      <c r="L650" s="831"/>
      <c r="M650" s="831">
        <v>0</v>
      </c>
      <c r="N650" s="831">
        <v>1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569</v>
      </c>
      <c r="B651" s="822" t="s">
        <v>3892</v>
      </c>
      <c r="C651" s="822" t="s">
        <v>3727</v>
      </c>
      <c r="D651" s="822" t="s">
        <v>4860</v>
      </c>
      <c r="E651" s="822" t="s">
        <v>4861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569</v>
      </c>
      <c r="B652" s="822" t="s">
        <v>3892</v>
      </c>
      <c r="C652" s="822" t="s">
        <v>3727</v>
      </c>
      <c r="D652" s="822" t="s">
        <v>4862</v>
      </c>
      <c r="E652" s="822" t="s">
        <v>4863</v>
      </c>
      <c r="F652" s="831"/>
      <c r="G652" s="831"/>
      <c r="H652" s="831"/>
      <c r="I652" s="831"/>
      <c r="J652" s="831">
        <v>2</v>
      </c>
      <c r="K652" s="831">
        <v>0</v>
      </c>
      <c r="L652" s="831"/>
      <c r="M652" s="831">
        <v>0</v>
      </c>
      <c r="N652" s="831">
        <v>2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569</v>
      </c>
      <c r="B653" s="822" t="s">
        <v>3892</v>
      </c>
      <c r="C653" s="822" t="s">
        <v>3727</v>
      </c>
      <c r="D653" s="822" t="s">
        <v>4864</v>
      </c>
      <c r="E653" s="822" t="s">
        <v>4865</v>
      </c>
      <c r="F653" s="831"/>
      <c r="G653" s="831"/>
      <c r="H653" s="831"/>
      <c r="I653" s="831"/>
      <c r="J653" s="831">
        <v>6</v>
      </c>
      <c r="K653" s="831">
        <v>0</v>
      </c>
      <c r="L653" s="831"/>
      <c r="M653" s="831">
        <v>0</v>
      </c>
      <c r="N653" s="831">
        <v>21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569</v>
      </c>
      <c r="B654" s="822" t="s">
        <v>3892</v>
      </c>
      <c r="C654" s="822" t="s">
        <v>3727</v>
      </c>
      <c r="D654" s="822" t="s">
        <v>4866</v>
      </c>
      <c r="E654" s="822" t="s">
        <v>4867</v>
      </c>
      <c r="F654" s="831"/>
      <c r="G654" s="831"/>
      <c r="H654" s="831"/>
      <c r="I654" s="831"/>
      <c r="J654" s="831">
        <v>1</v>
      </c>
      <c r="K654" s="831">
        <v>0</v>
      </c>
      <c r="L654" s="831"/>
      <c r="M654" s="831">
        <v>0</v>
      </c>
      <c r="N654" s="831"/>
      <c r="O654" s="831"/>
      <c r="P654" s="827"/>
      <c r="Q654" s="832"/>
    </row>
    <row r="655" spans="1:17" ht="14.45" customHeight="1" x14ac:dyDescent="0.2">
      <c r="A655" s="821" t="s">
        <v>569</v>
      </c>
      <c r="B655" s="822" t="s">
        <v>3892</v>
      </c>
      <c r="C655" s="822" t="s">
        <v>3727</v>
      </c>
      <c r="D655" s="822" t="s">
        <v>4868</v>
      </c>
      <c r="E655" s="822" t="s">
        <v>4869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518</v>
      </c>
      <c r="P655" s="827"/>
      <c r="Q655" s="832">
        <v>518</v>
      </c>
    </row>
    <row r="656" spans="1:17" ht="14.45" customHeight="1" x14ac:dyDescent="0.2">
      <c r="A656" s="821" t="s">
        <v>569</v>
      </c>
      <c r="B656" s="822" t="s">
        <v>4870</v>
      </c>
      <c r="C656" s="822" t="s">
        <v>3719</v>
      </c>
      <c r="D656" s="822" t="s">
        <v>3946</v>
      </c>
      <c r="E656" s="822" t="s">
        <v>931</v>
      </c>
      <c r="F656" s="831">
        <v>2</v>
      </c>
      <c r="G656" s="831">
        <v>9976.18</v>
      </c>
      <c r="H656" s="831"/>
      <c r="I656" s="831">
        <v>4988.09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569</v>
      </c>
      <c r="B657" s="822" t="s">
        <v>4870</v>
      </c>
      <c r="C657" s="822" t="s">
        <v>3719</v>
      </c>
      <c r="D657" s="822" t="s">
        <v>3947</v>
      </c>
      <c r="E657" s="822" t="s">
        <v>3948</v>
      </c>
      <c r="F657" s="831"/>
      <c r="G657" s="831"/>
      <c r="H657" s="831"/>
      <c r="I657" s="831"/>
      <c r="J657" s="831"/>
      <c r="K657" s="831"/>
      <c r="L657" s="831"/>
      <c r="M657" s="831"/>
      <c r="N657" s="831">
        <v>0.9</v>
      </c>
      <c r="O657" s="831">
        <v>397.11</v>
      </c>
      <c r="P657" s="827"/>
      <c r="Q657" s="832">
        <v>441.23333333333335</v>
      </c>
    </row>
    <row r="658" spans="1:17" ht="14.45" customHeight="1" x14ac:dyDescent="0.2">
      <c r="A658" s="821" t="s">
        <v>569</v>
      </c>
      <c r="B658" s="822" t="s">
        <v>4870</v>
      </c>
      <c r="C658" s="822" t="s">
        <v>3719</v>
      </c>
      <c r="D658" s="822" t="s">
        <v>3949</v>
      </c>
      <c r="E658" s="822" t="s">
        <v>977</v>
      </c>
      <c r="F658" s="831">
        <v>412</v>
      </c>
      <c r="G658" s="831">
        <v>15850.720000000001</v>
      </c>
      <c r="H658" s="831"/>
      <c r="I658" s="831">
        <v>38.472621359223304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569</v>
      </c>
      <c r="B659" s="822" t="s">
        <v>4870</v>
      </c>
      <c r="C659" s="822" t="s">
        <v>3719</v>
      </c>
      <c r="D659" s="822" t="s">
        <v>4871</v>
      </c>
      <c r="E659" s="822" t="s">
        <v>4872</v>
      </c>
      <c r="F659" s="831"/>
      <c r="G659" s="831"/>
      <c r="H659" s="831"/>
      <c r="I659" s="831"/>
      <c r="J659" s="831"/>
      <c r="K659" s="831"/>
      <c r="L659" s="831"/>
      <c r="M659" s="831"/>
      <c r="N659" s="831">
        <v>5</v>
      </c>
      <c r="O659" s="831">
        <v>24315.65</v>
      </c>
      <c r="P659" s="827"/>
      <c r="Q659" s="832">
        <v>4863.13</v>
      </c>
    </row>
    <row r="660" spans="1:17" ht="14.45" customHeight="1" x14ac:dyDescent="0.2">
      <c r="A660" s="821" t="s">
        <v>569</v>
      </c>
      <c r="B660" s="822" t="s">
        <v>4870</v>
      </c>
      <c r="C660" s="822" t="s">
        <v>3719</v>
      </c>
      <c r="D660" s="822" t="s">
        <v>3951</v>
      </c>
      <c r="E660" s="822" t="s">
        <v>1222</v>
      </c>
      <c r="F660" s="831">
        <v>1.1000000000000001</v>
      </c>
      <c r="G660" s="831">
        <v>3378.27</v>
      </c>
      <c r="H660" s="831"/>
      <c r="I660" s="831">
        <v>3071.1545454545453</v>
      </c>
      <c r="J660" s="831"/>
      <c r="K660" s="831"/>
      <c r="L660" s="831"/>
      <c r="M660" s="831"/>
      <c r="N660" s="831">
        <v>2.8</v>
      </c>
      <c r="O660" s="831">
        <v>6811.28</v>
      </c>
      <c r="P660" s="827"/>
      <c r="Q660" s="832">
        <v>2432.6</v>
      </c>
    </row>
    <row r="661" spans="1:17" ht="14.45" customHeight="1" x14ac:dyDescent="0.2">
      <c r="A661" s="821" t="s">
        <v>569</v>
      </c>
      <c r="B661" s="822" t="s">
        <v>4870</v>
      </c>
      <c r="C661" s="822" t="s">
        <v>3719</v>
      </c>
      <c r="D661" s="822" t="s">
        <v>3954</v>
      </c>
      <c r="E661" s="822" t="s">
        <v>3955</v>
      </c>
      <c r="F661" s="831"/>
      <c r="G661" s="831"/>
      <c r="H661" s="831"/>
      <c r="I661" s="831"/>
      <c r="J661" s="831">
        <v>2</v>
      </c>
      <c r="K661" s="831">
        <v>18316.54</v>
      </c>
      <c r="L661" s="831"/>
      <c r="M661" s="831">
        <v>9158.27</v>
      </c>
      <c r="N661" s="831">
        <v>2</v>
      </c>
      <c r="O661" s="831">
        <v>18316.54</v>
      </c>
      <c r="P661" s="827"/>
      <c r="Q661" s="832">
        <v>9158.27</v>
      </c>
    </row>
    <row r="662" spans="1:17" ht="14.45" customHeight="1" x14ac:dyDescent="0.2">
      <c r="A662" s="821" t="s">
        <v>569</v>
      </c>
      <c r="B662" s="822" t="s">
        <v>4870</v>
      </c>
      <c r="C662" s="822" t="s">
        <v>3719</v>
      </c>
      <c r="D662" s="822" t="s">
        <v>3957</v>
      </c>
      <c r="E662" s="822" t="s">
        <v>1238</v>
      </c>
      <c r="F662" s="831">
        <v>1.8</v>
      </c>
      <c r="G662" s="831">
        <v>357.96</v>
      </c>
      <c r="H662" s="831"/>
      <c r="I662" s="831">
        <v>198.86666666666665</v>
      </c>
      <c r="J662" s="831"/>
      <c r="K662" s="831"/>
      <c r="L662" s="831"/>
      <c r="M662" s="831"/>
      <c r="N662" s="831">
        <v>5.3999999999999995</v>
      </c>
      <c r="O662" s="831">
        <v>1058.4799999999998</v>
      </c>
      <c r="P662" s="827"/>
      <c r="Q662" s="832">
        <v>196.0148148148148</v>
      </c>
    </row>
    <row r="663" spans="1:17" ht="14.45" customHeight="1" x14ac:dyDescent="0.2">
      <c r="A663" s="821" t="s">
        <v>569</v>
      </c>
      <c r="B663" s="822" t="s">
        <v>4870</v>
      </c>
      <c r="C663" s="822" t="s">
        <v>3719</v>
      </c>
      <c r="D663" s="822" t="s">
        <v>3960</v>
      </c>
      <c r="E663" s="822" t="s">
        <v>3961</v>
      </c>
      <c r="F663" s="831">
        <v>13.8</v>
      </c>
      <c r="G663" s="831">
        <v>2505.8999999999996</v>
      </c>
      <c r="H663" s="831"/>
      <c r="I663" s="831">
        <v>181.5869565217391</v>
      </c>
      <c r="J663" s="831">
        <v>16.899999999999999</v>
      </c>
      <c r="K663" s="831">
        <v>3442.8199999999993</v>
      </c>
      <c r="L663" s="831"/>
      <c r="M663" s="831">
        <v>203.71715976331359</v>
      </c>
      <c r="N663" s="831">
        <v>29</v>
      </c>
      <c r="O663" s="831">
        <v>5934.8600000000006</v>
      </c>
      <c r="P663" s="827"/>
      <c r="Q663" s="832">
        <v>204.65034482758622</v>
      </c>
    </row>
    <row r="664" spans="1:17" ht="14.45" customHeight="1" x14ac:dyDescent="0.2">
      <c r="A664" s="821" t="s">
        <v>569</v>
      </c>
      <c r="B664" s="822" t="s">
        <v>4870</v>
      </c>
      <c r="C664" s="822" t="s">
        <v>3719</v>
      </c>
      <c r="D664" s="822" t="s">
        <v>4873</v>
      </c>
      <c r="E664" s="822" t="s">
        <v>4874</v>
      </c>
      <c r="F664" s="831">
        <v>0.3</v>
      </c>
      <c r="G664" s="831">
        <v>17.66</v>
      </c>
      <c r="H664" s="831"/>
      <c r="I664" s="831">
        <v>58.866666666666667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569</v>
      </c>
      <c r="B665" s="822" t="s">
        <v>4870</v>
      </c>
      <c r="C665" s="822" t="s">
        <v>3719</v>
      </c>
      <c r="D665" s="822" t="s">
        <v>3965</v>
      </c>
      <c r="E665" s="822" t="s">
        <v>3966</v>
      </c>
      <c r="F665" s="831">
        <v>0.44999999999999996</v>
      </c>
      <c r="G665" s="831">
        <v>304.85000000000002</v>
      </c>
      <c r="H665" s="831"/>
      <c r="I665" s="831">
        <v>677.44444444444457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569</v>
      </c>
      <c r="B666" s="822" t="s">
        <v>4870</v>
      </c>
      <c r="C666" s="822" t="s">
        <v>3719</v>
      </c>
      <c r="D666" s="822" t="s">
        <v>3970</v>
      </c>
      <c r="E666" s="822" t="s">
        <v>3971</v>
      </c>
      <c r="F666" s="831">
        <v>7</v>
      </c>
      <c r="G666" s="831">
        <v>767.2</v>
      </c>
      <c r="H666" s="831"/>
      <c r="I666" s="831">
        <v>109.60000000000001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569</v>
      </c>
      <c r="B667" s="822" t="s">
        <v>4870</v>
      </c>
      <c r="C667" s="822" t="s">
        <v>3719</v>
      </c>
      <c r="D667" s="822" t="s">
        <v>3972</v>
      </c>
      <c r="E667" s="822" t="s">
        <v>1252</v>
      </c>
      <c r="F667" s="831"/>
      <c r="G667" s="831"/>
      <c r="H667" s="831"/>
      <c r="I667" s="831"/>
      <c r="J667" s="831">
        <v>0.8</v>
      </c>
      <c r="K667" s="831">
        <v>532.79999999999995</v>
      </c>
      <c r="L667" s="831"/>
      <c r="M667" s="831">
        <v>665.99999999999989</v>
      </c>
      <c r="N667" s="831"/>
      <c r="O667" s="831"/>
      <c r="P667" s="827"/>
      <c r="Q667" s="832"/>
    </row>
    <row r="668" spans="1:17" ht="14.45" customHeight="1" x14ac:dyDescent="0.2">
      <c r="A668" s="821" t="s">
        <v>569</v>
      </c>
      <c r="B668" s="822" t="s">
        <v>4870</v>
      </c>
      <c r="C668" s="822" t="s">
        <v>3719</v>
      </c>
      <c r="D668" s="822" t="s">
        <v>3973</v>
      </c>
      <c r="E668" s="822" t="s">
        <v>1351</v>
      </c>
      <c r="F668" s="831">
        <v>2.1</v>
      </c>
      <c r="G668" s="831">
        <v>311.85000000000002</v>
      </c>
      <c r="H668" s="831"/>
      <c r="I668" s="831">
        <v>148.5</v>
      </c>
      <c r="J668" s="831">
        <v>0.4</v>
      </c>
      <c r="K668" s="831">
        <v>127.6</v>
      </c>
      <c r="L668" s="831"/>
      <c r="M668" s="831">
        <v>318.99999999999994</v>
      </c>
      <c r="N668" s="831"/>
      <c r="O668" s="831"/>
      <c r="P668" s="827"/>
      <c r="Q668" s="832"/>
    </row>
    <row r="669" spans="1:17" ht="14.45" customHeight="1" x14ac:dyDescent="0.2">
      <c r="A669" s="821" t="s">
        <v>569</v>
      </c>
      <c r="B669" s="822" t="s">
        <v>4870</v>
      </c>
      <c r="C669" s="822" t="s">
        <v>3719</v>
      </c>
      <c r="D669" s="822" t="s">
        <v>3974</v>
      </c>
      <c r="E669" s="822" t="s">
        <v>1261</v>
      </c>
      <c r="F669" s="831">
        <v>8</v>
      </c>
      <c r="G669" s="831">
        <v>423.04</v>
      </c>
      <c r="H669" s="831"/>
      <c r="I669" s="831">
        <v>52.88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569</v>
      </c>
      <c r="B670" s="822" t="s">
        <v>4870</v>
      </c>
      <c r="C670" s="822" t="s">
        <v>3719</v>
      </c>
      <c r="D670" s="822" t="s">
        <v>3975</v>
      </c>
      <c r="E670" s="822" t="s">
        <v>1351</v>
      </c>
      <c r="F670" s="831">
        <v>0.6</v>
      </c>
      <c r="G670" s="831">
        <v>176.88</v>
      </c>
      <c r="H670" s="831"/>
      <c r="I670" s="831">
        <v>294.8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569</v>
      </c>
      <c r="B671" s="822" t="s">
        <v>4870</v>
      </c>
      <c r="C671" s="822" t="s">
        <v>3719</v>
      </c>
      <c r="D671" s="822" t="s">
        <v>3976</v>
      </c>
      <c r="E671" s="822" t="s">
        <v>1226</v>
      </c>
      <c r="F671" s="831"/>
      <c r="G671" s="831"/>
      <c r="H671" s="831"/>
      <c r="I671" s="831"/>
      <c r="J671" s="831"/>
      <c r="K671" s="831"/>
      <c r="L671" s="831"/>
      <c r="M671" s="831"/>
      <c r="N671" s="831">
        <v>28.699999999999996</v>
      </c>
      <c r="O671" s="831">
        <v>15096.81</v>
      </c>
      <c r="P671" s="827"/>
      <c r="Q671" s="832">
        <v>526.02125435540074</v>
      </c>
    </row>
    <row r="672" spans="1:17" ht="14.45" customHeight="1" x14ac:dyDescent="0.2">
      <c r="A672" s="821" t="s">
        <v>569</v>
      </c>
      <c r="B672" s="822" t="s">
        <v>4870</v>
      </c>
      <c r="C672" s="822" t="s">
        <v>3719</v>
      </c>
      <c r="D672" s="822" t="s">
        <v>4875</v>
      </c>
      <c r="E672" s="822" t="s">
        <v>4876</v>
      </c>
      <c r="F672" s="831">
        <v>0.6</v>
      </c>
      <c r="G672" s="831">
        <v>666.44</v>
      </c>
      <c r="H672" s="831"/>
      <c r="I672" s="831">
        <v>1110.7333333333336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569</v>
      </c>
      <c r="B673" s="822" t="s">
        <v>4870</v>
      </c>
      <c r="C673" s="822" t="s">
        <v>3719</v>
      </c>
      <c r="D673" s="822" t="s">
        <v>3979</v>
      </c>
      <c r="E673" s="822" t="s">
        <v>1234</v>
      </c>
      <c r="F673" s="831">
        <v>1.7</v>
      </c>
      <c r="G673" s="831">
        <v>779.79</v>
      </c>
      <c r="H673" s="831"/>
      <c r="I673" s="831">
        <v>458.7</v>
      </c>
      <c r="J673" s="831"/>
      <c r="K673" s="831"/>
      <c r="L673" s="831"/>
      <c r="M673" s="831"/>
      <c r="N673" s="831">
        <v>0.3</v>
      </c>
      <c r="O673" s="831">
        <v>224.4</v>
      </c>
      <c r="P673" s="827"/>
      <c r="Q673" s="832">
        <v>748</v>
      </c>
    </row>
    <row r="674" spans="1:17" ht="14.45" customHeight="1" x14ac:dyDescent="0.2">
      <c r="A674" s="821" t="s">
        <v>569</v>
      </c>
      <c r="B674" s="822" t="s">
        <v>4870</v>
      </c>
      <c r="C674" s="822" t="s">
        <v>3719</v>
      </c>
      <c r="D674" s="822" t="s">
        <v>4877</v>
      </c>
      <c r="E674" s="822" t="s">
        <v>4878</v>
      </c>
      <c r="F674" s="831">
        <v>1.3</v>
      </c>
      <c r="G674" s="831">
        <v>1451.45</v>
      </c>
      <c r="H674" s="831"/>
      <c r="I674" s="831">
        <v>1116.5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569</v>
      </c>
      <c r="B675" s="822" t="s">
        <v>4870</v>
      </c>
      <c r="C675" s="822" t="s">
        <v>3719</v>
      </c>
      <c r="D675" s="822" t="s">
        <v>3980</v>
      </c>
      <c r="E675" s="822" t="s">
        <v>1246</v>
      </c>
      <c r="F675" s="831">
        <v>1</v>
      </c>
      <c r="G675" s="831">
        <v>154</v>
      </c>
      <c r="H675" s="831"/>
      <c r="I675" s="831">
        <v>154</v>
      </c>
      <c r="J675" s="831">
        <v>0.4</v>
      </c>
      <c r="K675" s="831">
        <v>60.31</v>
      </c>
      <c r="L675" s="831"/>
      <c r="M675" s="831">
        <v>150.77500000000001</v>
      </c>
      <c r="N675" s="831"/>
      <c r="O675" s="831"/>
      <c r="P675" s="827"/>
      <c r="Q675" s="832"/>
    </row>
    <row r="676" spans="1:17" ht="14.45" customHeight="1" x14ac:dyDescent="0.2">
      <c r="A676" s="821" t="s">
        <v>569</v>
      </c>
      <c r="B676" s="822" t="s">
        <v>4870</v>
      </c>
      <c r="C676" s="822" t="s">
        <v>3719</v>
      </c>
      <c r="D676" s="822" t="s">
        <v>3981</v>
      </c>
      <c r="E676" s="822" t="s">
        <v>1246</v>
      </c>
      <c r="F676" s="831">
        <v>5</v>
      </c>
      <c r="G676" s="831">
        <v>1314.5</v>
      </c>
      <c r="H676" s="831"/>
      <c r="I676" s="831">
        <v>262.89999999999998</v>
      </c>
      <c r="J676" s="831">
        <v>0.60000000000000009</v>
      </c>
      <c r="K676" s="831">
        <v>158.39999999999998</v>
      </c>
      <c r="L676" s="831"/>
      <c r="M676" s="831">
        <v>263.99999999999994</v>
      </c>
      <c r="N676" s="831">
        <v>2.6000000000000005</v>
      </c>
      <c r="O676" s="831">
        <v>686.39999999999986</v>
      </c>
      <c r="P676" s="827"/>
      <c r="Q676" s="832">
        <v>263.99999999999989</v>
      </c>
    </row>
    <row r="677" spans="1:17" ht="14.45" customHeight="1" x14ac:dyDescent="0.2">
      <c r="A677" s="821" t="s">
        <v>569</v>
      </c>
      <c r="B677" s="822" t="s">
        <v>4870</v>
      </c>
      <c r="C677" s="822" t="s">
        <v>3719</v>
      </c>
      <c r="D677" s="822" t="s">
        <v>3983</v>
      </c>
      <c r="E677" s="822" t="s">
        <v>3984</v>
      </c>
      <c r="F677" s="831">
        <v>7.3000000000000007</v>
      </c>
      <c r="G677" s="831">
        <v>970.62</v>
      </c>
      <c r="H677" s="831"/>
      <c r="I677" s="831">
        <v>132.96164383561643</v>
      </c>
      <c r="J677" s="831">
        <v>11.599999999999998</v>
      </c>
      <c r="K677" s="831">
        <v>1551.27</v>
      </c>
      <c r="L677" s="831"/>
      <c r="M677" s="831">
        <v>133.73017241379313</v>
      </c>
      <c r="N677" s="831">
        <v>14.600000000000001</v>
      </c>
      <c r="O677" s="831">
        <v>1880.4800000000005</v>
      </c>
      <c r="P677" s="827"/>
      <c r="Q677" s="832">
        <v>128.80000000000001</v>
      </c>
    </row>
    <row r="678" spans="1:17" ht="14.45" customHeight="1" x14ac:dyDescent="0.2">
      <c r="A678" s="821" t="s">
        <v>569</v>
      </c>
      <c r="B678" s="822" t="s">
        <v>4870</v>
      </c>
      <c r="C678" s="822" t="s">
        <v>3719</v>
      </c>
      <c r="D678" s="822" t="s">
        <v>3990</v>
      </c>
      <c r="E678" s="822" t="s">
        <v>3991</v>
      </c>
      <c r="F678" s="831">
        <v>0</v>
      </c>
      <c r="G678" s="831">
        <v>0</v>
      </c>
      <c r="H678" s="831"/>
      <c r="I678" s="831"/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569</v>
      </c>
      <c r="B679" s="822" t="s">
        <v>4870</v>
      </c>
      <c r="C679" s="822" t="s">
        <v>3719</v>
      </c>
      <c r="D679" s="822" t="s">
        <v>3997</v>
      </c>
      <c r="E679" s="822" t="s">
        <v>3998</v>
      </c>
      <c r="F679" s="831"/>
      <c r="G679" s="831"/>
      <c r="H679" s="831"/>
      <c r="I679" s="831"/>
      <c r="J679" s="831"/>
      <c r="K679" s="831"/>
      <c r="L679" s="831"/>
      <c r="M679" s="831"/>
      <c r="N679" s="831">
        <v>1.1000000000000001</v>
      </c>
      <c r="O679" s="831">
        <v>1222.0999999999999</v>
      </c>
      <c r="P679" s="827"/>
      <c r="Q679" s="832">
        <v>1110.9999999999998</v>
      </c>
    </row>
    <row r="680" spans="1:17" ht="14.45" customHeight="1" x14ac:dyDescent="0.2">
      <c r="A680" s="821" t="s">
        <v>569</v>
      </c>
      <c r="B680" s="822" t="s">
        <v>4870</v>
      </c>
      <c r="C680" s="822" t="s">
        <v>3719</v>
      </c>
      <c r="D680" s="822" t="s">
        <v>4879</v>
      </c>
      <c r="E680" s="822" t="s">
        <v>4880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1287.3599999999999</v>
      </c>
      <c r="P680" s="827"/>
      <c r="Q680" s="832">
        <v>1287.3599999999999</v>
      </c>
    </row>
    <row r="681" spans="1:17" ht="14.45" customHeight="1" x14ac:dyDescent="0.2">
      <c r="A681" s="821" t="s">
        <v>569</v>
      </c>
      <c r="B681" s="822" t="s">
        <v>4870</v>
      </c>
      <c r="C681" s="822" t="s">
        <v>3719</v>
      </c>
      <c r="D681" s="822" t="s">
        <v>3999</v>
      </c>
      <c r="E681" s="822" t="s">
        <v>931</v>
      </c>
      <c r="F681" s="831"/>
      <c r="G681" s="831"/>
      <c r="H681" s="831"/>
      <c r="I681" s="831"/>
      <c r="J681" s="831">
        <v>1</v>
      </c>
      <c r="K681" s="831">
        <v>9276.36</v>
      </c>
      <c r="L681" s="831"/>
      <c r="M681" s="831">
        <v>9276.36</v>
      </c>
      <c r="N681" s="831"/>
      <c r="O681" s="831"/>
      <c r="P681" s="827"/>
      <c r="Q681" s="832"/>
    </row>
    <row r="682" spans="1:17" ht="14.45" customHeight="1" x14ac:dyDescent="0.2">
      <c r="A682" s="821" t="s">
        <v>569</v>
      </c>
      <c r="B682" s="822" t="s">
        <v>4870</v>
      </c>
      <c r="C682" s="822" t="s">
        <v>3719</v>
      </c>
      <c r="D682" s="822" t="s">
        <v>4000</v>
      </c>
      <c r="E682" s="822" t="s">
        <v>931</v>
      </c>
      <c r="F682" s="831"/>
      <c r="G682" s="831"/>
      <c r="H682" s="831"/>
      <c r="I682" s="831"/>
      <c r="J682" s="831">
        <v>4</v>
      </c>
      <c r="K682" s="831">
        <v>19952.36</v>
      </c>
      <c r="L682" s="831"/>
      <c r="M682" s="831">
        <v>4988.09</v>
      </c>
      <c r="N682" s="831"/>
      <c r="O682" s="831"/>
      <c r="P682" s="827"/>
      <c r="Q682" s="832"/>
    </row>
    <row r="683" spans="1:17" ht="14.45" customHeight="1" x14ac:dyDescent="0.2">
      <c r="A683" s="821" t="s">
        <v>569</v>
      </c>
      <c r="B683" s="822" t="s">
        <v>4870</v>
      </c>
      <c r="C683" s="822" t="s">
        <v>3719</v>
      </c>
      <c r="D683" s="822" t="s">
        <v>4001</v>
      </c>
      <c r="E683" s="822" t="s">
        <v>1962</v>
      </c>
      <c r="F683" s="831"/>
      <c r="G683" s="831"/>
      <c r="H683" s="831"/>
      <c r="I683" s="831"/>
      <c r="J683" s="831">
        <v>3</v>
      </c>
      <c r="K683" s="831">
        <v>277.47000000000003</v>
      </c>
      <c r="L683" s="831"/>
      <c r="M683" s="831">
        <v>92.490000000000009</v>
      </c>
      <c r="N683" s="831">
        <v>0.1</v>
      </c>
      <c r="O683" s="831">
        <v>9.24</v>
      </c>
      <c r="P683" s="827"/>
      <c r="Q683" s="832">
        <v>92.399999999999991</v>
      </c>
    </row>
    <row r="684" spans="1:17" ht="14.45" customHeight="1" x14ac:dyDescent="0.2">
      <c r="A684" s="821" t="s">
        <v>569</v>
      </c>
      <c r="B684" s="822" t="s">
        <v>4870</v>
      </c>
      <c r="C684" s="822" t="s">
        <v>3719</v>
      </c>
      <c r="D684" s="822" t="s">
        <v>4002</v>
      </c>
      <c r="E684" s="822" t="s">
        <v>963</v>
      </c>
      <c r="F684" s="831"/>
      <c r="G684" s="831"/>
      <c r="H684" s="831"/>
      <c r="I684" s="831"/>
      <c r="J684" s="831">
        <v>1.7</v>
      </c>
      <c r="K684" s="831">
        <v>1402.73</v>
      </c>
      <c r="L684" s="831"/>
      <c r="M684" s="831">
        <v>825.13529411764705</v>
      </c>
      <c r="N684" s="831"/>
      <c r="O684" s="831"/>
      <c r="P684" s="827"/>
      <c r="Q684" s="832"/>
    </row>
    <row r="685" spans="1:17" ht="14.45" customHeight="1" x14ac:dyDescent="0.2">
      <c r="A685" s="821" t="s">
        <v>569</v>
      </c>
      <c r="B685" s="822" t="s">
        <v>4870</v>
      </c>
      <c r="C685" s="822" t="s">
        <v>3719</v>
      </c>
      <c r="D685" s="822" t="s">
        <v>4881</v>
      </c>
      <c r="E685" s="822" t="s">
        <v>973</v>
      </c>
      <c r="F685" s="831"/>
      <c r="G685" s="831"/>
      <c r="H685" s="831"/>
      <c r="I685" s="831"/>
      <c r="J685" s="831"/>
      <c r="K685" s="831"/>
      <c r="L685" s="831"/>
      <c r="M685" s="831"/>
      <c r="N685" s="831">
        <v>3</v>
      </c>
      <c r="O685" s="831">
        <v>62.4</v>
      </c>
      <c r="P685" s="827"/>
      <c r="Q685" s="832">
        <v>20.8</v>
      </c>
    </row>
    <row r="686" spans="1:17" ht="14.45" customHeight="1" x14ac:dyDescent="0.2">
      <c r="A686" s="821" t="s">
        <v>569</v>
      </c>
      <c r="B686" s="822" t="s">
        <v>4870</v>
      </c>
      <c r="C686" s="822" t="s">
        <v>4003</v>
      </c>
      <c r="D686" s="822" t="s">
        <v>4004</v>
      </c>
      <c r="E686" s="822" t="s">
        <v>4005</v>
      </c>
      <c r="F686" s="831">
        <v>95</v>
      </c>
      <c r="G686" s="831">
        <v>206891</v>
      </c>
      <c r="H686" s="831"/>
      <c r="I686" s="831">
        <v>2177.8000000000002</v>
      </c>
      <c r="J686" s="831">
        <v>57</v>
      </c>
      <c r="K686" s="831">
        <v>125446.36000000003</v>
      </c>
      <c r="L686" s="831"/>
      <c r="M686" s="831">
        <v>2200.813333333334</v>
      </c>
      <c r="N686" s="831">
        <v>89</v>
      </c>
      <c r="O686" s="831">
        <v>197377.97</v>
      </c>
      <c r="P686" s="827"/>
      <c r="Q686" s="832">
        <v>2217.73</v>
      </c>
    </row>
    <row r="687" spans="1:17" ht="14.45" customHeight="1" x14ac:dyDescent="0.2">
      <c r="A687" s="821" t="s">
        <v>569</v>
      </c>
      <c r="B687" s="822" t="s">
        <v>4870</v>
      </c>
      <c r="C687" s="822" t="s">
        <v>4003</v>
      </c>
      <c r="D687" s="822" t="s">
        <v>4006</v>
      </c>
      <c r="E687" s="822" t="s">
        <v>4007</v>
      </c>
      <c r="F687" s="831">
        <v>74</v>
      </c>
      <c r="G687" s="831">
        <v>197002.8</v>
      </c>
      <c r="H687" s="831"/>
      <c r="I687" s="831">
        <v>2662.2</v>
      </c>
      <c r="J687" s="831">
        <v>72</v>
      </c>
      <c r="K687" s="831">
        <v>193501.65000000002</v>
      </c>
      <c r="L687" s="831"/>
      <c r="M687" s="831">
        <v>2687.5229166666668</v>
      </c>
      <c r="N687" s="831">
        <v>115</v>
      </c>
      <c r="O687" s="831">
        <v>311400.45</v>
      </c>
      <c r="P687" s="827"/>
      <c r="Q687" s="832">
        <v>2707.83</v>
      </c>
    </row>
    <row r="688" spans="1:17" ht="14.45" customHeight="1" x14ac:dyDescent="0.2">
      <c r="A688" s="821" t="s">
        <v>569</v>
      </c>
      <c r="B688" s="822" t="s">
        <v>4870</v>
      </c>
      <c r="C688" s="822" t="s">
        <v>4003</v>
      </c>
      <c r="D688" s="822" t="s">
        <v>4882</v>
      </c>
      <c r="E688" s="822" t="s">
        <v>4007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1700.09</v>
      </c>
      <c r="P688" s="827"/>
      <c r="Q688" s="832">
        <v>1700.09</v>
      </c>
    </row>
    <row r="689" spans="1:17" ht="14.45" customHeight="1" x14ac:dyDescent="0.2">
      <c r="A689" s="821" t="s">
        <v>569</v>
      </c>
      <c r="B689" s="822" t="s">
        <v>4870</v>
      </c>
      <c r="C689" s="822" t="s">
        <v>4003</v>
      </c>
      <c r="D689" s="822" t="s">
        <v>4008</v>
      </c>
      <c r="E689" s="822" t="s">
        <v>4009</v>
      </c>
      <c r="F689" s="831"/>
      <c r="G689" s="831"/>
      <c r="H689" s="831"/>
      <c r="I689" s="831"/>
      <c r="J689" s="831">
        <v>9</v>
      </c>
      <c r="K689" s="831">
        <v>19793.32</v>
      </c>
      <c r="L689" s="831"/>
      <c r="M689" s="831">
        <v>2199.2577777777778</v>
      </c>
      <c r="N689" s="831"/>
      <c r="O689" s="831"/>
      <c r="P689" s="827"/>
      <c r="Q689" s="832"/>
    </row>
    <row r="690" spans="1:17" ht="14.45" customHeight="1" x14ac:dyDescent="0.2">
      <c r="A690" s="821" t="s">
        <v>569</v>
      </c>
      <c r="B690" s="822" t="s">
        <v>4870</v>
      </c>
      <c r="C690" s="822" t="s">
        <v>4003</v>
      </c>
      <c r="D690" s="822" t="s">
        <v>4883</v>
      </c>
      <c r="E690" s="822" t="s">
        <v>4884</v>
      </c>
      <c r="F690" s="831"/>
      <c r="G690" s="831"/>
      <c r="H690" s="831"/>
      <c r="I690" s="831"/>
      <c r="J690" s="831">
        <v>1</v>
      </c>
      <c r="K690" s="831">
        <v>10406.31</v>
      </c>
      <c r="L690" s="831"/>
      <c r="M690" s="831">
        <v>10406.31</v>
      </c>
      <c r="N690" s="831"/>
      <c r="O690" s="831"/>
      <c r="P690" s="827"/>
      <c r="Q690" s="832"/>
    </row>
    <row r="691" spans="1:17" ht="14.45" customHeight="1" x14ac:dyDescent="0.2">
      <c r="A691" s="821" t="s">
        <v>569</v>
      </c>
      <c r="B691" s="822" t="s">
        <v>4870</v>
      </c>
      <c r="C691" s="822" t="s">
        <v>4003</v>
      </c>
      <c r="D691" s="822" t="s">
        <v>4012</v>
      </c>
      <c r="E691" s="822" t="s">
        <v>4013</v>
      </c>
      <c r="F691" s="831">
        <v>17</v>
      </c>
      <c r="G691" s="831">
        <v>20813.949999999997</v>
      </c>
      <c r="H691" s="831"/>
      <c r="I691" s="831">
        <v>1224.3499999999999</v>
      </c>
      <c r="J691" s="831">
        <v>23</v>
      </c>
      <c r="K691" s="831">
        <v>28603.43</v>
      </c>
      <c r="L691" s="831"/>
      <c r="M691" s="831">
        <v>1243.6273913043478</v>
      </c>
      <c r="N691" s="831">
        <v>19</v>
      </c>
      <c r="O691" s="831">
        <v>23709.339999999997</v>
      </c>
      <c r="P691" s="827"/>
      <c r="Q691" s="832">
        <v>1247.8599999999999</v>
      </c>
    </row>
    <row r="692" spans="1:17" ht="14.45" customHeight="1" x14ac:dyDescent="0.2">
      <c r="A692" s="821" t="s">
        <v>569</v>
      </c>
      <c r="B692" s="822" t="s">
        <v>4870</v>
      </c>
      <c r="C692" s="822" t="s">
        <v>4003</v>
      </c>
      <c r="D692" s="822" t="s">
        <v>4885</v>
      </c>
      <c r="E692" s="822" t="s">
        <v>4886</v>
      </c>
      <c r="F692" s="831">
        <v>3</v>
      </c>
      <c r="G692" s="831">
        <v>749.88</v>
      </c>
      <c r="H692" s="831"/>
      <c r="I692" s="831">
        <v>249.96</v>
      </c>
      <c r="J692" s="831"/>
      <c r="K692" s="831"/>
      <c r="L692" s="831"/>
      <c r="M692" s="831"/>
      <c r="N692" s="831">
        <v>4</v>
      </c>
      <c r="O692" s="831">
        <v>1012.72</v>
      </c>
      <c r="P692" s="827"/>
      <c r="Q692" s="832">
        <v>253.18</v>
      </c>
    </row>
    <row r="693" spans="1:17" ht="14.45" customHeight="1" x14ac:dyDescent="0.2">
      <c r="A693" s="821" t="s">
        <v>569</v>
      </c>
      <c r="B693" s="822" t="s">
        <v>4870</v>
      </c>
      <c r="C693" s="822" t="s">
        <v>4014</v>
      </c>
      <c r="D693" s="822" t="s">
        <v>4015</v>
      </c>
      <c r="E693" s="822" t="s">
        <v>4016</v>
      </c>
      <c r="F693" s="831">
        <v>36</v>
      </c>
      <c r="G693" s="831">
        <v>11879.279999999999</v>
      </c>
      <c r="H693" s="831"/>
      <c r="I693" s="831">
        <v>329.97999999999996</v>
      </c>
      <c r="J693" s="831">
        <v>7</v>
      </c>
      <c r="K693" s="831">
        <v>1971.83</v>
      </c>
      <c r="L693" s="831"/>
      <c r="M693" s="831">
        <v>281.69</v>
      </c>
      <c r="N693" s="831">
        <v>22</v>
      </c>
      <c r="O693" s="831">
        <v>6197.1799999999994</v>
      </c>
      <c r="P693" s="827"/>
      <c r="Q693" s="832">
        <v>281.69</v>
      </c>
    </row>
    <row r="694" spans="1:17" ht="14.45" customHeight="1" x14ac:dyDescent="0.2">
      <c r="A694" s="821" t="s">
        <v>569</v>
      </c>
      <c r="B694" s="822" t="s">
        <v>4870</v>
      </c>
      <c r="C694" s="822" t="s">
        <v>4014</v>
      </c>
      <c r="D694" s="822" t="s">
        <v>4017</v>
      </c>
      <c r="E694" s="822" t="s">
        <v>4016</v>
      </c>
      <c r="F694" s="831">
        <v>12</v>
      </c>
      <c r="G694" s="831">
        <v>5200.92</v>
      </c>
      <c r="H694" s="831"/>
      <c r="I694" s="831">
        <v>433.41</v>
      </c>
      <c r="J694" s="831">
        <v>5</v>
      </c>
      <c r="K694" s="831">
        <v>1851.9499999999998</v>
      </c>
      <c r="L694" s="831"/>
      <c r="M694" s="831">
        <v>370.39</v>
      </c>
      <c r="N694" s="831">
        <v>2</v>
      </c>
      <c r="O694" s="831">
        <v>740.78</v>
      </c>
      <c r="P694" s="827"/>
      <c r="Q694" s="832">
        <v>370.39</v>
      </c>
    </row>
    <row r="695" spans="1:17" ht="14.45" customHeight="1" x14ac:dyDescent="0.2">
      <c r="A695" s="821" t="s">
        <v>569</v>
      </c>
      <c r="B695" s="822" t="s">
        <v>4870</v>
      </c>
      <c r="C695" s="822" t="s">
        <v>4014</v>
      </c>
      <c r="D695" s="822" t="s">
        <v>4018</v>
      </c>
      <c r="E695" s="822" t="s">
        <v>4019</v>
      </c>
      <c r="F695" s="831"/>
      <c r="G695" s="831"/>
      <c r="H695" s="831"/>
      <c r="I695" s="831"/>
      <c r="J695" s="831">
        <v>2</v>
      </c>
      <c r="K695" s="831">
        <v>2870.72</v>
      </c>
      <c r="L695" s="831"/>
      <c r="M695" s="831">
        <v>1435.36</v>
      </c>
      <c r="N695" s="831"/>
      <c r="O695" s="831"/>
      <c r="P695" s="827"/>
      <c r="Q695" s="832"/>
    </row>
    <row r="696" spans="1:17" ht="14.45" customHeight="1" x14ac:dyDescent="0.2">
      <c r="A696" s="821" t="s">
        <v>569</v>
      </c>
      <c r="B696" s="822" t="s">
        <v>4870</v>
      </c>
      <c r="C696" s="822" t="s">
        <v>4014</v>
      </c>
      <c r="D696" s="822" t="s">
        <v>4033</v>
      </c>
      <c r="E696" s="822" t="s">
        <v>4034</v>
      </c>
      <c r="F696" s="831">
        <v>0.5</v>
      </c>
      <c r="G696" s="831">
        <v>536.35</v>
      </c>
      <c r="H696" s="831"/>
      <c r="I696" s="831">
        <v>1072.7</v>
      </c>
      <c r="J696" s="831"/>
      <c r="K696" s="831"/>
      <c r="L696" s="831"/>
      <c r="M696" s="831"/>
      <c r="N696" s="831">
        <v>0.1</v>
      </c>
      <c r="O696" s="831">
        <v>107.18</v>
      </c>
      <c r="P696" s="827"/>
      <c r="Q696" s="832">
        <v>1071.8</v>
      </c>
    </row>
    <row r="697" spans="1:17" ht="14.45" customHeight="1" x14ac:dyDescent="0.2">
      <c r="A697" s="821" t="s">
        <v>569</v>
      </c>
      <c r="B697" s="822" t="s">
        <v>4870</v>
      </c>
      <c r="C697" s="822" t="s">
        <v>4014</v>
      </c>
      <c r="D697" s="822" t="s">
        <v>4035</v>
      </c>
      <c r="E697" s="822" t="s">
        <v>4036</v>
      </c>
      <c r="F697" s="831">
        <v>9</v>
      </c>
      <c r="G697" s="831">
        <v>783.44999999999993</v>
      </c>
      <c r="H697" s="831"/>
      <c r="I697" s="831">
        <v>87.05</v>
      </c>
      <c r="J697" s="831">
        <v>5</v>
      </c>
      <c r="K697" s="831">
        <v>371.85</v>
      </c>
      <c r="L697" s="831"/>
      <c r="M697" s="831">
        <v>74.37</v>
      </c>
      <c r="N697" s="831">
        <v>1</v>
      </c>
      <c r="O697" s="831">
        <v>74.37</v>
      </c>
      <c r="P697" s="827"/>
      <c r="Q697" s="832">
        <v>74.37</v>
      </c>
    </row>
    <row r="698" spans="1:17" ht="14.45" customHeight="1" x14ac:dyDescent="0.2">
      <c r="A698" s="821" t="s">
        <v>569</v>
      </c>
      <c r="B698" s="822" t="s">
        <v>4870</v>
      </c>
      <c r="C698" s="822" t="s">
        <v>4014</v>
      </c>
      <c r="D698" s="822" t="s">
        <v>4037</v>
      </c>
      <c r="E698" s="822" t="s">
        <v>4036</v>
      </c>
      <c r="F698" s="831">
        <v>4</v>
      </c>
      <c r="G698" s="831">
        <v>516.12</v>
      </c>
      <c r="H698" s="831"/>
      <c r="I698" s="831">
        <v>129.03</v>
      </c>
      <c r="J698" s="831">
        <v>2</v>
      </c>
      <c r="K698" s="831">
        <v>220.48</v>
      </c>
      <c r="L698" s="831"/>
      <c r="M698" s="831">
        <v>110.24</v>
      </c>
      <c r="N698" s="831">
        <v>1</v>
      </c>
      <c r="O698" s="831">
        <v>110.24</v>
      </c>
      <c r="P698" s="827"/>
      <c r="Q698" s="832">
        <v>110.24</v>
      </c>
    </row>
    <row r="699" spans="1:17" ht="14.45" customHeight="1" x14ac:dyDescent="0.2">
      <c r="A699" s="821" t="s">
        <v>569</v>
      </c>
      <c r="B699" s="822" t="s">
        <v>4870</v>
      </c>
      <c r="C699" s="822" t="s">
        <v>4014</v>
      </c>
      <c r="D699" s="822" t="s">
        <v>4040</v>
      </c>
      <c r="E699" s="822" t="s">
        <v>4041</v>
      </c>
      <c r="F699" s="831">
        <v>0.3</v>
      </c>
      <c r="G699" s="831">
        <v>34.380000000000003</v>
      </c>
      <c r="H699" s="831"/>
      <c r="I699" s="831">
        <v>114.60000000000001</v>
      </c>
      <c r="J699" s="831">
        <v>0.3</v>
      </c>
      <c r="K699" s="831">
        <v>34.380000000000003</v>
      </c>
      <c r="L699" s="831"/>
      <c r="M699" s="831">
        <v>114.60000000000001</v>
      </c>
      <c r="N699" s="831"/>
      <c r="O699" s="831"/>
      <c r="P699" s="827"/>
      <c r="Q699" s="832"/>
    </row>
    <row r="700" spans="1:17" ht="14.45" customHeight="1" x14ac:dyDescent="0.2">
      <c r="A700" s="821" t="s">
        <v>569</v>
      </c>
      <c r="B700" s="822" t="s">
        <v>4870</v>
      </c>
      <c r="C700" s="822" t="s">
        <v>4014</v>
      </c>
      <c r="D700" s="822" t="s">
        <v>4042</v>
      </c>
      <c r="E700" s="822" t="s">
        <v>4041</v>
      </c>
      <c r="F700" s="831">
        <v>0.2</v>
      </c>
      <c r="G700" s="831">
        <v>27.58</v>
      </c>
      <c r="H700" s="831"/>
      <c r="I700" s="831">
        <v>137.89999999999998</v>
      </c>
      <c r="J700" s="831">
        <v>0.3</v>
      </c>
      <c r="K700" s="831">
        <v>41.37</v>
      </c>
      <c r="L700" s="831"/>
      <c r="M700" s="831">
        <v>137.9</v>
      </c>
      <c r="N700" s="831"/>
      <c r="O700" s="831"/>
      <c r="P700" s="827"/>
      <c r="Q700" s="832"/>
    </row>
    <row r="701" spans="1:17" ht="14.45" customHeight="1" x14ac:dyDescent="0.2">
      <c r="A701" s="821" t="s">
        <v>569</v>
      </c>
      <c r="B701" s="822" t="s">
        <v>4870</v>
      </c>
      <c r="C701" s="822" t="s">
        <v>4014</v>
      </c>
      <c r="D701" s="822" t="s">
        <v>4043</v>
      </c>
      <c r="E701" s="822" t="s">
        <v>4041</v>
      </c>
      <c r="F701" s="831">
        <v>4.9000000000000004</v>
      </c>
      <c r="G701" s="831">
        <v>3084.94</v>
      </c>
      <c r="H701" s="831"/>
      <c r="I701" s="831">
        <v>629.57959183673461</v>
      </c>
      <c r="J701" s="831">
        <v>3.5</v>
      </c>
      <c r="K701" s="831">
        <v>2203.54</v>
      </c>
      <c r="L701" s="831"/>
      <c r="M701" s="831">
        <v>629.58285714285716</v>
      </c>
      <c r="N701" s="831">
        <v>3</v>
      </c>
      <c r="O701" s="831">
        <v>1888.75</v>
      </c>
      <c r="P701" s="827"/>
      <c r="Q701" s="832">
        <v>629.58333333333337</v>
      </c>
    </row>
    <row r="702" spans="1:17" ht="14.45" customHeight="1" x14ac:dyDescent="0.2">
      <c r="A702" s="821" t="s">
        <v>569</v>
      </c>
      <c r="B702" s="822" t="s">
        <v>4870</v>
      </c>
      <c r="C702" s="822" t="s">
        <v>4014</v>
      </c>
      <c r="D702" s="822" t="s">
        <v>4044</v>
      </c>
      <c r="E702" s="822" t="s">
        <v>4045</v>
      </c>
      <c r="F702" s="831">
        <v>2</v>
      </c>
      <c r="G702" s="831">
        <v>2339.6999999999998</v>
      </c>
      <c r="H702" s="831"/>
      <c r="I702" s="831">
        <v>1169.8499999999999</v>
      </c>
      <c r="J702" s="831">
        <v>1</v>
      </c>
      <c r="K702" s="831">
        <v>1169.8499999999999</v>
      </c>
      <c r="L702" s="831"/>
      <c r="M702" s="831">
        <v>1169.8499999999999</v>
      </c>
      <c r="N702" s="831"/>
      <c r="O702" s="831"/>
      <c r="P702" s="827"/>
      <c r="Q702" s="832"/>
    </row>
    <row r="703" spans="1:17" ht="14.45" customHeight="1" x14ac:dyDescent="0.2">
      <c r="A703" s="821" t="s">
        <v>569</v>
      </c>
      <c r="B703" s="822" t="s">
        <v>4870</v>
      </c>
      <c r="C703" s="822" t="s">
        <v>4014</v>
      </c>
      <c r="D703" s="822" t="s">
        <v>4887</v>
      </c>
      <c r="E703" s="822" t="s">
        <v>4888</v>
      </c>
      <c r="F703" s="831"/>
      <c r="G703" s="831"/>
      <c r="H703" s="831"/>
      <c r="I703" s="831"/>
      <c r="J703" s="831"/>
      <c r="K703" s="831"/>
      <c r="L703" s="831"/>
      <c r="M703" s="831"/>
      <c r="N703" s="831">
        <v>3</v>
      </c>
      <c r="O703" s="831">
        <v>20700</v>
      </c>
      <c r="P703" s="827"/>
      <c r="Q703" s="832">
        <v>6900</v>
      </c>
    </row>
    <row r="704" spans="1:17" ht="14.45" customHeight="1" x14ac:dyDescent="0.2">
      <c r="A704" s="821" t="s">
        <v>569</v>
      </c>
      <c r="B704" s="822" t="s">
        <v>4870</v>
      </c>
      <c r="C704" s="822" t="s">
        <v>4014</v>
      </c>
      <c r="D704" s="822" t="s">
        <v>4046</v>
      </c>
      <c r="E704" s="822" t="s">
        <v>4047</v>
      </c>
      <c r="F704" s="831">
        <v>2</v>
      </c>
      <c r="G704" s="831">
        <v>2068.58</v>
      </c>
      <c r="H704" s="831"/>
      <c r="I704" s="831">
        <v>1034.29</v>
      </c>
      <c r="J704" s="831"/>
      <c r="K704" s="831"/>
      <c r="L704" s="831"/>
      <c r="M704" s="831"/>
      <c r="N704" s="831">
        <v>3</v>
      </c>
      <c r="O704" s="831">
        <v>2652.15</v>
      </c>
      <c r="P704" s="827"/>
      <c r="Q704" s="832">
        <v>884.05000000000007</v>
      </c>
    </row>
    <row r="705" spans="1:17" ht="14.45" customHeight="1" x14ac:dyDescent="0.2">
      <c r="A705" s="821" t="s">
        <v>569</v>
      </c>
      <c r="B705" s="822" t="s">
        <v>4870</v>
      </c>
      <c r="C705" s="822" t="s">
        <v>4014</v>
      </c>
      <c r="D705" s="822" t="s">
        <v>4048</v>
      </c>
      <c r="E705" s="822" t="s">
        <v>4047</v>
      </c>
      <c r="F705" s="831">
        <v>3</v>
      </c>
      <c r="G705" s="831">
        <v>3298.74</v>
      </c>
      <c r="H705" s="831"/>
      <c r="I705" s="831">
        <v>1099.58</v>
      </c>
      <c r="J705" s="831"/>
      <c r="K705" s="831"/>
      <c r="L705" s="831"/>
      <c r="M705" s="831"/>
      <c r="N705" s="831">
        <v>1</v>
      </c>
      <c r="O705" s="831">
        <v>939.62</v>
      </c>
      <c r="P705" s="827"/>
      <c r="Q705" s="832">
        <v>939.62</v>
      </c>
    </row>
    <row r="706" spans="1:17" ht="14.45" customHeight="1" x14ac:dyDescent="0.2">
      <c r="A706" s="821" t="s">
        <v>569</v>
      </c>
      <c r="B706" s="822" t="s">
        <v>4870</v>
      </c>
      <c r="C706" s="822" t="s">
        <v>4014</v>
      </c>
      <c r="D706" s="822" t="s">
        <v>4049</v>
      </c>
      <c r="E706" s="822" t="s">
        <v>4047</v>
      </c>
      <c r="F706" s="831"/>
      <c r="G706" s="831"/>
      <c r="H706" s="831"/>
      <c r="I706" s="831"/>
      <c r="J706" s="831"/>
      <c r="K706" s="831"/>
      <c r="L706" s="831"/>
      <c r="M706" s="831"/>
      <c r="N706" s="831">
        <v>4</v>
      </c>
      <c r="O706" s="831">
        <v>4035.24</v>
      </c>
      <c r="P706" s="827"/>
      <c r="Q706" s="832">
        <v>1008.81</v>
      </c>
    </row>
    <row r="707" spans="1:17" ht="14.45" customHeight="1" x14ac:dyDescent="0.2">
      <c r="A707" s="821" t="s">
        <v>569</v>
      </c>
      <c r="B707" s="822" t="s">
        <v>4870</v>
      </c>
      <c r="C707" s="822" t="s">
        <v>4014</v>
      </c>
      <c r="D707" s="822" t="s">
        <v>4050</v>
      </c>
      <c r="E707" s="822" t="s">
        <v>4047</v>
      </c>
      <c r="F707" s="831"/>
      <c r="G707" s="831"/>
      <c r="H707" s="831"/>
      <c r="I707" s="831"/>
      <c r="J707" s="831"/>
      <c r="K707" s="831"/>
      <c r="L707" s="831"/>
      <c r="M707" s="831"/>
      <c r="N707" s="831">
        <v>8</v>
      </c>
      <c r="O707" s="831">
        <v>8530.64</v>
      </c>
      <c r="P707" s="827"/>
      <c r="Q707" s="832">
        <v>1066.33</v>
      </c>
    </row>
    <row r="708" spans="1:17" ht="14.45" customHeight="1" x14ac:dyDescent="0.2">
      <c r="A708" s="821" t="s">
        <v>569</v>
      </c>
      <c r="B708" s="822" t="s">
        <v>4870</v>
      </c>
      <c r="C708" s="822" t="s">
        <v>4014</v>
      </c>
      <c r="D708" s="822" t="s">
        <v>4052</v>
      </c>
      <c r="E708" s="822" t="s">
        <v>4053</v>
      </c>
      <c r="F708" s="831"/>
      <c r="G708" s="831"/>
      <c r="H708" s="831"/>
      <c r="I708" s="831"/>
      <c r="J708" s="831"/>
      <c r="K708" s="831"/>
      <c r="L708" s="831"/>
      <c r="M708" s="831"/>
      <c r="N708" s="831">
        <v>1</v>
      </c>
      <c r="O708" s="831">
        <v>9084.2000000000007</v>
      </c>
      <c r="P708" s="827"/>
      <c r="Q708" s="832">
        <v>9084.2000000000007</v>
      </c>
    </row>
    <row r="709" spans="1:17" ht="14.45" customHeight="1" x14ac:dyDescent="0.2">
      <c r="A709" s="821" t="s">
        <v>569</v>
      </c>
      <c r="B709" s="822" t="s">
        <v>4870</v>
      </c>
      <c r="C709" s="822" t="s">
        <v>4014</v>
      </c>
      <c r="D709" s="822" t="s">
        <v>4054</v>
      </c>
      <c r="E709" s="822" t="s">
        <v>4055</v>
      </c>
      <c r="F709" s="831">
        <v>4</v>
      </c>
      <c r="G709" s="831">
        <v>7775.6</v>
      </c>
      <c r="H709" s="831"/>
      <c r="I709" s="831">
        <v>1943.9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569</v>
      </c>
      <c r="B710" s="822" t="s">
        <v>4870</v>
      </c>
      <c r="C710" s="822" t="s">
        <v>4014</v>
      </c>
      <c r="D710" s="822" t="s">
        <v>4056</v>
      </c>
      <c r="E710" s="822" t="s">
        <v>4055</v>
      </c>
      <c r="F710" s="831">
        <v>4</v>
      </c>
      <c r="G710" s="831">
        <v>7775.6</v>
      </c>
      <c r="H710" s="831"/>
      <c r="I710" s="831">
        <v>1943.9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569</v>
      </c>
      <c r="B711" s="822" t="s">
        <v>4870</v>
      </c>
      <c r="C711" s="822" t="s">
        <v>4014</v>
      </c>
      <c r="D711" s="822" t="s">
        <v>4057</v>
      </c>
      <c r="E711" s="822" t="s">
        <v>4058</v>
      </c>
      <c r="F711" s="831"/>
      <c r="G711" s="831"/>
      <c r="H711" s="831"/>
      <c r="I711" s="831"/>
      <c r="J711" s="831"/>
      <c r="K711" s="831"/>
      <c r="L711" s="831"/>
      <c r="M711" s="831"/>
      <c r="N711" s="831">
        <v>4</v>
      </c>
      <c r="O711" s="831">
        <v>14052</v>
      </c>
      <c r="P711" s="827"/>
      <c r="Q711" s="832">
        <v>3513</v>
      </c>
    </row>
    <row r="712" spans="1:17" ht="14.45" customHeight="1" x14ac:dyDescent="0.2">
      <c r="A712" s="821" t="s">
        <v>569</v>
      </c>
      <c r="B712" s="822" t="s">
        <v>4870</v>
      </c>
      <c r="C712" s="822" t="s">
        <v>4014</v>
      </c>
      <c r="D712" s="822" t="s">
        <v>4063</v>
      </c>
      <c r="E712" s="822" t="s">
        <v>4036</v>
      </c>
      <c r="F712" s="831">
        <v>17</v>
      </c>
      <c r="G712" s="831">
        <v>1173.3400000000001</v>
      </c>
      <c r="H712" s="831"/>
      <c r="I712" s="831">
        <v>69.02000000000001</v>
      </c>
      <c r="J712" s="831">
        <v>14</v>
      </c>
      <c r="K712" s="831">
        <v>825.58</v>
      </c>
      <c r="L712" s="831"/>
      <c r="M712" s="831">
        <v>58.970000000000006</v>
      </c>
      <c r="N712" s="831">
        <v>12</v>
      </c>
      <c r="O712" s="831">
        <v>707.64</v>
      </c>
      <c r="P712" s="827"/>
      <c r="Q712" s="832">
        <v>58.97</v>
      </c>
    </row>
    <row r="713" spans="1:17" ht="14.45" customHeight="1" x14ac:dyDescent="0.2">
      <c r="A713" s="821" t="s">
        <v>569</v>
      </c>
      <c r="B713" s="822" t="s">
        <v>4870</v>
      </c>
      <c r="C713" s="822" t="s">
        <v>4014</v>
      </c>
      <c r="D713" s="822" t="s">
        <v>4064</v>
      </c>
      <c r="E713" s="822" t="s">
        <v>4036</v>
      </c>
      <c r="F713" s="831">
        <v>1</v>
      </c>
      <c r="G713" s="831">
        <v>84.98</v>
      </c>
      <c r="H713" s="831"/>
      <c r="I713" s="831">
        <v>84.98</v>
      </c>
      <c r="J713" s="831"/>
      <c r="K713" s="831"/>
      <c r="L713" s="831"/>
      <c r="M713" s="831"/>
      <c r="N713" s="831">
        <v>2</v>
      </c>
      <c r="O713" s="831">
        <v>145.22</v>
      </c>
      <c r="P713" s="827"/>
      <c r="Q713" s="832">
        <v>72.61</v>
      </c>
    </row>
    <row r="714" spans="1:17" ht="14.45" customHeight="1" x14ac:dyDescent="0.2">
      <c r="A714" s="821" t="s">
        <v>569</v>
      </c>
      <c r="B714" s="822" t="s">
        <v>4870</v>
      </c>
      <c r="C714" s="822" t="s">
        <v>4014</v>
      </c>
      <c r="D714" s="822" t="s">
        <v>4889</v>
      </c>
      <c r="E714" s="822" t="s">
        <v>4890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7038.4</v>
      </c>
      <c r="P714" s="827"/>
      <c r="Q714" s="832">
        <v>7038.4</v>
      </c>
    </row>
    <row r="715" spans="1:17" ht="14.45" customHeight="1" x14ac:dyDescent="0.2">
      <c r="A715" s="821" t="s">
        <v>569</v>
      </c>
      <c r="B715" s="822" t="s">
        <v>4870</v>
      </c>
      <c r="C715" s="822" t="s">
        <v>4014</v>
      </c>
      <c r="D715" s="822" t="s">
        <v>4065</v>
      </c>
      <c r="E715" s="822" t="s">
        <v>4066</v>
      </c>
      <c r="F715" s="831">
        <v>4</v>
      </c>
      <c r="G715" s="831">
        <v>920.28</v>
      </c>
      <c r="H715" s="831"/>
      <c r="I715" s="831">
        <v>230.07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569</v>
      </c>
      <c r="B716" s="822" t="s">
        <v>4870</v>
      </c>
      <c r="C716" s="822" t="s">
        <v>4014</v>
      </c>
      <c r="D716" s="822" t="s">
        <v>4070</v>
      </c>
      <c r="E716" s="822" t="s">
        <v>4071</v>
      </c>
      <c r="F716" s="831">
        <v>2</v>
      </c>
      <c r="G716" s="831">
        <v>435.28</v>
      </c>
      <c r="H716" s="831"/>
      <c r="I716" s="831">
        <v>217.64</v>
      </c>
      <c r="J716" s="831"/>
      <c r="K716" s="831"/>
      <c r="L716" s="831"/>
      <c r="M716" s="831"/>
      <c r="N716" s="831">
        <v>1</v>
      </c>
      <c r="O716" s="831">
        <v>185.2</v>
      </c>
      <c r="P716" s="827"/>
      <c r="Q716" s="832">
        <v>185.2</v>
      </c>
    </row>
    <row r="717" spans="1:17" ht="14.45" customHeight="1" x14ac:dyDescent="0.2">
      <c r="A717" s="821" t="s">
        <v>569</v>
      </c>
      <c r="B717" s="822" t="s">
        <v>4870</v>
      </c>
      <c r="C717" s="822" t="s">
        <v>4014</v>
      </c>
      <c r="D717" s="822" t="s">
        <v>4072</v>
      </c>
      <c r="E717" s="822" t="s">
        <v>4071</v>
      </c>
      <c r="F717" s="831">
        <v>3</v>
      </c>
      <c r="G717" s="831">
        <v>795.93</v>
      </c>
      <c r="H717" s="831"/>
      <c r="I717" s="831">
        <v>265.31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569</v>
      </c>
      <c r="B718" s="822" t="s">
        <v>4870</v>
      </c>
      <c r="C718" s="822" t="s">
        <v>4014</v>
      </c>
      <c r="D718" s="822" t="s">
        <v>4073</v>
      </c>
      <c r="E718" s="822" t="s">
        <v>4074</v>
      </c>
      <c r="F718" s="831">
        <v>1</v>
      </c>
      <c r="G718" s="831">
        <v>518.17999999999995</v>
      </c>
      <c r="H718" s="831"/>
      <c r="I718" s="831">
        <v>518.17999999999995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569</v>
      </c>
      <c r="B719" s="822" t="s">
        <v>4870</v>
      </c>
      <c r="C719" s="822" t="s">
        <v>4014</v>
      </c>
      <c r="D719" s="822" t="s">
        <v>4075</v>
      </c>
      <c r="E719" s="822" t="s">
        <v>4076</v>
      </c>
      <c r="F719" s="831">
        <v>3</v>
      </c>
      <c r="G719" s="831">
        <v>3102.87</v>
      </c>
      <c r="H719" s="831"/>
      <c r="I719" s="831">
        <v>1034.29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569</v>
      </c>
      <c r="B720" s="822" t="s">
        <v>4870</v>
      </c>
      <c r="C720" s="822" t="s">
        <v>4014</v>
      </c>
      <c r="D720" s="822" t="s">
        <v>4077</v>
      </c>
      <c r="E720" s="822" t="s">
        <v>4036</v>
      </c>
      <c r="F720" s="831"/>
      <c r="G720" s="831"/>
      <c r="H720" s="831"/>
      <c r="I720" s="831"/>
      <c r="J720" s="831">
        <v>1</v>
      </c>
      <c r="K720" s="831">
        <v>82.36</v>
      </c>
      <c r="L720" s="831"/>
      <c r="M720" s="831">
        <v>82.36</v>
      </c>
      <c r="N720" s="831"/>
      <c r="O720" s="831"/>
      <c r="P720" s="827"/>
      <c r="Q720" s="832"/>
    </row>
    <row r="721" spans="1:17" ht="14.45" customHeight="1" x14ac:dyDescent="0.2">
      <c r="A721" s="821" t="s">
        <v>569</v>
      </c>
      <c r="B721" s="822" t="s">
        <v>4870</v>
      </c>
      <c r="C721" s="822" t="s">
        <v>4014</v>
      </c>
      <c r="D721" s="822" t="s">
        <v>4078</v>
      </c>
      <c r="E721" s="822" t="s">
        <v>4036</v>
      </c>
      <c r="F721" s="831">
        <v>8</v>
      </c>
      <c r="G721" s="831">
        <v>970</v>
      </c>
      <c r="H721" s="831"/>
      <c r="I721" s="831">
        <v>121.25</v>
      </c>
      <c r="J721" s="831">
        <v>6</v>
      </c>
      <c r="K721" s="831">
        <v>621.66</v>
      </c>
      <c r="L721" s="831"/>
      <c r="M721" s="831">
        <v>103.61</v>
      </c>
      <c r="N721" s="831">
        <v>3</v>
      </c>
      <c r="O721" s="831">
        <v>310.83</v>
      </c>
      <c r="P721" s="827"/>
      <c r="Q721" s="832">
        <v>103.61</v>
      </c>
    </row>
    <row r="722" spans="1:17" ht="14.45" customHeight="1" x14ac:dyDescent="0.2">
      <c r="A722" s="821" t="s">
        <v>569</v>
      </c>
      <c r="B722" s="822" t="s">
        <v>4870</v>
      </c>
      <c r="C722" s="822" t="s">
        <v>4014</v>
      </c>
      <c r="D722" s="822" t="s">
        <v>4079</v>
      </c>
      <c r="E722" s="822" t="s">
        <v>4036</v>
      </c>
      <c r="F722" s="831"/>
      <c r="G722" s="831"/>
      <c r="H722" s="831"/>
      <c r="I722" s="831"/>
      <c r="J722" s="831"/>
      <c r="K722" s="831"/>
      <c r="L722" s="831"/>
      <c r="M722" s="831"/>
      <c r="N722" s="831">
        <v>5</v>
      </c>
      <c r="O722" s="831">
        <v>518.20000000000005</v>
      </c>
      <c r="P722" s="827"/>
      <c r="Q722" s="832">
        <v>103.64000000000001</v>
      </c>
    </row>
    <row r="723" spans="1:17" ht="14.45" customHeight="1" x14ac:dyDescent="0.2">
      <c r="A723" s="821" t="s">
        <v>569</v>
      </c>
      <c r="B723" s="822" t="s">
        <v>4870</v>
      </c>
      <c r="C723" s="822" t="s">
        <v>4014</v>
      </c>
      <c r="D723" s="822" t="s">
        <v>4080</v>
      </c>
      <c r="E723" s="822" t="s">
        <v>4036</v>
      </c>
      <c r="F723" s="831"/>
      <c r="G723" s="831"/>
      <c r="H723" s="831"/>
      <c r="I723" s="831"/>
      <c r="J723" s="831">
        <v>1</v>
      </c>
      <c r="K723" s="831">
        <v>114</v>
      </c>
      <c r="L723" s="831"/>
      <c r="M723" s="831">
        <v>114</v>
      </c>
      <c r="N723" s="831"/>
      <c r="O723" s="831"/>
      <c r="P723" s="827"/>
      <c r="Q723" s="832"/>
    </row>
    <row r="724" spans="1:17" ht="14.45" customHeight="1" x14ac:dyDescent="0.2">
      <c r="A724" s="821" t="s">
        <v>569</v>
      </c>
      <c r="B724" s="822" t="s">
        <v>4870</v>
      </c>
      <c r="C724" s="822" t="s">
        <v>4014</v>
      </c>
      <c r="D724" s="822" t="s">
        <v>4081</v>
      </c>
      <c r="E724" s="822" t="s">
        <v>4036</v>
      </c>
      <c r="F724" s="831">
        <v>1</v>
      </c>
      <c r="G724" s="831">
        <v>172.04</v>
      </c>
      <c r="H724" s="831"/>
      <c r="I724" s="831">
        <v>172.04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569</v>
      </c>
      <c r="B725" s="822" t="s">
        <v>4870</v>
      </c>
      <c r="C725" s="822" t="s">
        <v>4014</v>
      </c>
      <c r="D725" s="822" t="s">
        <v>4082</v>
      </c>
      <c r="E725" s="822" t="s">
        <v>4036</v>
      </c>
      <c r="F725" s="831">
        <v>2</v>
      </c>
      <c r="G725" s="831">
        <v>180.32</v>
      </c>
      <c r="H725" s="831"/>
      <c r="I725" s="831">
        <v>90.16</v>
      </c>
      <c r="J725" s="831"/>
      <c r="K725" s="831"/>
      <c r="L725" s="831"/>
      <c r="M725" s="831"/>
      <c r="N725" s="831">
        <v>1</v>
      </c>
      <c r="O725" s="831">
        <v>90.16</v>
      </c>
      <c r="P725" s="827"/>
      <c r="Q725" s="832">
        <v>90.16</v>
      </c>
    </row>
    <row r="726" spans="1:17" ht="14.45" customHeight="1" x14ac:dyDescent="0.2">
      <c r="A726" s="821" t="s">
        <v>569</v>
      </c>
      <c r="B726" s="822" t="s">
        <v>4870</v>
      </c>
      <c r="C726" s="822" t="s">
        <v>4014</v>
      </c>
      <c r="D726" s="822" t="s">
        <v>4891</v>
      </c>
      <c r="E726" s="822" t="s">
        <v>4892</v>
      </c>
      <c r="F726" s="831"/>
      <c r="G726" s="831"/>
      <c r="H726" s="831"/>
      <c r="I726" s="831"/>
      <c r="J726" s="831"/>
      <c r="K726" s="831"/>
      <c r="L726" s="831"/>
      <c r="M726" s="831"/>
      <c r="N726" s="831">
        <v>3</v>
      </c>
      <c r="O726" s="831">
        <v>1345.5</v>
      </c>
      <c r="P726" s="827"/>
      <c r="Q726" s="832">
        <v>448.5</v>
      </c>
    </row>
    <row r="727" spans="1:17" ht="14.45" customHeight="1" x14ac:dyDescent="0.2">
      <c r="A727" s="821" t="s">
        <v>569</v>
      </c>
      <c r="B727" s="822" t="s">
        <v>4870</v>
      </c>
      <c r="C727" s="822" t="s">
        <v>4014</v>
      </c>
      <c r="D727" s="822" t="s">
        <v>4083</v>
      </c>
      <c r="E727" s="822" t="s">
        <v>4084</v>
      </c>
      <c r="F727" s="831">
        <v>1</v>
      </c>
      <c r="G727" s="831">
        <v>4157.13</v>
      </c>
      <c r="H727" s="831"/>
      <c r="I727" s="831">
        <v>4157.13</v>
      </c>
      <c r="J727" s="831"/>
      <c r="K727" s="831"/>
      <c r="L727" s="831"/>
      <c r="M727" s="831"/>
      <c r="N727" s="831">
        <v>1</v>
      </c>
      <c r="O727" s="831">
        <v>1719.25</v>
      </c>
      <c r="P727" s="827"/>
      <c r="Q727" s="832">
        <v>1719.25</v>
      </c>
    </row>
    <row r="728" spans="1:17" ht="14.45" customHeight="1" x14ac:dyDescent="0.2">
      <c r="A728" s="821" t="s">
        <v>569</v>
      </c>
      <c r="B728" s="822" t="s">
        <v>4870</v>
      </c>
      <c r="C728" s="822" t="s">
        <v>4014</v>
      </c>
      <c r="D728" s="822" t="s">
        <v>4089</v>
      </c>
      <c r="E728" s="822" t="s">
        <v>4090</v>
      </c>
      <c r="F728" s="831">
        <v>1</v>
      </c>
      <c r="G728" s="831">
        <v>4990</v>
      </c>
      <c r="H728" s="831"/>
      <c r="I728" s="831">
        <v>4990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569</v>
      </c>
      <c r="B729" s="822" t="s">
        <v>4870</v>
      </c>
      <c r="C729" s="822" t="s">
        <v>4014</v>
      </c>
      <c r="D729" s="822" t="s">
        <v>4091</v>
      </c>
      <c r="E729" s="822" t="s">
        <v>4092</v>
      </c>
      <c r="F729" s="831">
        <v>3</v>
      </c>
      <c r="G729" s="831">
        <v>4458.4500000000007</v>
      </c>
      <c r="H729" s="831"/>
      <c r="I729" s="831">
        <v>1486.1500000000003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569</v>
      </c>
      <c r="B730" s="822" t="s">
        <v>4870</v>
      </c>
      <c r="C730" s="822" t="s">
        <v>4014</v>
      </c>
      <c r="D730" s="822" t="s">
        <v>4095</v>
      </c>
      <c r="E730" s="822" t="s">
        <v>4096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2423.1</v>
      </c>
      <c r="P730" s="827"/>
      <c r="Q730" s="832">
        <v>2423.1</v>
      </c>
    </row>
    <row r="731" spans="1:17" ht="14.45" customHeight="1" x14ac:dyDescent="0.2">
      <c r="A731" s="821" t="s">
        <v>569</v>
      </c>
      <c r="B731" s="822" t="s">
        <v>4870</v>
      </c>
      <c r="C731" s="822" t="s">
        <v>4014</v>
      </c>
      <c r="D731" s="822" t="s">
        <v>4097</v>
      </c>
      <c r="E731" s="822" t="s">
        <v>4096</v>
      </c>
      <c r="F731" s="831">
        <v>1</v>
      </c>
      <c r="G731" s="831">
        <v>4301.95</v>
      </c>
      <c r="H731" s="831"/>
      <c r="I731" s="831">
        <v>4301.95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569</v>
      </c>
      <c r="B732" s="822" t="s">
        <v>4870</v>
      </c>
      <c r="C732" s="822" t="s">
        <v>4014</v>
      </c>
      <c r="D732" s="822" t="s">
        <v>4893</v>
      </c>
      <c r="E732" s="822" t="s">
        <v>4894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2300</v>
      </c>
      <c r="P732" s="827"/>
      <c r="Q732" s="832">
        <v>2300</v>
      </c>
    </row>
    <row r="733" spans="1:17" ht="14.45" customHeight="1" x14ac:dyDescent="0.2">
      <c r="A733" s="821" t="s">
        <v>569</v>
      </c>
      <c r="B733" s="822" t="s">
        <v>4870</v>
      </c>
      <c r="C733" s="822" t="s">
        <v>4014</v>
      </c>
      <c r="D733" s="822" t="s">
        <v>4895</v>
      </c>
      <c r="E733" s="822" t="s">
        <v>4894</v>
      </c>
      <c r="F733" s="831"/>
      <c r="G733" s="831"/>
      <c r="H733" s="831"/>
      <c r="I733" s="831"/>
      <c r="J733" s="831"/>
      <c r="K733" s="831"/>
      <c r="L733" s="831"/>
      <c r="M733" s="831"/>
      <c r="N733" s="831">
        <v>2</v>
      </c>
      <c r="O733" s="831">
        <v>4600</v>
      </c>
      <c r="P733" s="827"/>
      <c r="Q733" s="832">
        <v>2300</v>
      </c>
    </row>
    <row r="734" spans="1:17" ht="14.45" customHeight="1" x14ac:dyDescent="0.2">
      <c r="A734" s="821" t="s">
        <v>569</v>
      </c>
      <c r="B734" s="822" t="s">
        <v>4870</v>
      </c>
      <c r="C734" s="822" t="s">
        <v>4014</v>
      </c>
      <c r="D734" s="822" t="s">
        <v>4098</v>
      </c>
      <c r="E734" s="822" t="s">
        <v>4099</v>
      </c>
      <c r="F734" s="831">
        <v>6</v>
      </c>
      <c r="G734" s="831">
        <v>7486.68</v>
      </c>
      <c r="H734" s="831"/>
      <c r="I734" s="831">
        <v>1247.78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569</v>
      </c>
      <c r="B735" s="822" t="s">
        <v>4870</v>
      </c>
      <c r="C735" s="822" t="s">
        <v>4014</v>
      </c>
      <c r="D735" s="822" t="s">
        <v>4100</v>
      </c>
      <c r="E735" s="822" t="s">
        <v>4099</v>
      </c>
      <c r="F735" s="831">
        <v>16</v>
      </c>
      <c r="G735" s="831">
        <v>22750.240000000002</v>
      </c>
      <c r="H735" s="831"/>
      <c r="I735" s="831">
        <v>1421.89</v>
      </c>
      <c r="J735" s="831">
        <v>3</v>
      </c>
      <c r="K735" s="831">
        <v>3646.38</v>
      </c>
      <c r="L735" s="831"/>
      <c r="M735" s="831">
        <v>1215.46</v>
      </c>
      <c r="N735" s="831">
        <v>1</v>
      </c>
      <c r="O735" s="831">
        <v>1215.46</v>
      </c>
      <c r="P735" s="827"/>
      <c r="Q735" s="832">
        <v>1215.46</v>
      </c>
    </row>
    <row r="736" spans="1:17" ht="14.45" customHeight="1" x14ac:dyDescent="0.2">
      <c r="A736" s="821" t="s">
        <v>569</v>
      </c>
      <c r="B736" s="822" t="s">
        <v>4870</v>
      </c>
      <c r="C736" s="822" t="s">
        <v>4014</v>
      </c>
      <c r="D736" s="822" t="s">
        <v>4101</v>
      </c>
      <c r="E736" s="822" t="s">
        <v>4099</v>
      </c>
      <c r="F736" s="831">
        <v>12</v>
      </c>
      <c r="G736" s="831">
        <v>19873.32</v>
      </c>
      <c r="H736" s="831"/>
      <c r="I736" s="831">
        <v>1656.11</v>
      </c>
      <c r="J736" s="831">
        <v>5</v>
      </c>
      <c r="K736" s="831">
        <v>7076.3</v>
      </c>
      <c r="L736" s="831"/>
      <c r="M736" s="831">
        <v>1415.26</v>
      </c>
      <c r="N736" s="831">
        <v>2</v>
      </c>
      <c r="O736" s="831">
        <v>2830.52</v>
      </c>
      <c r="P736" s="827"/>
      <c r="Q736" s="832">
        <v>1415.26</v>
      </c>
    </row>
    <row r="737" spans="1:17" ht="14.45" customHeight="1" x14ac:dyDescent="0.2">
      <c r="A737" s="821" t="s">
        <v>569</v>
      </c>
      <c r="B737" s="822" t="s">
        <v>4870</v>
      </c>
      <c r="C737" s="822" t="s">
        <v>4014</v>
      </c>
      <c r="D737" s="822" t="s">
        <v>4102</v>
      </c>
      <c r="E737" s="822" t="s">
        <v>4099</v>
      </c>
      <c r="F737" s="831">
        <v>12</v>
      </c>
      <c r="G737" s="831">
        <v>21353.279999999999</v>
      </c>
      <c r="H737" s="831"/>
      <c r="I737" s="831">
        <v>1779.4399999999998</v>
      </c>
      <c r="J737" s="831">
        <v>1</v>
      </c>
      <c r="K737" s="831">
        <v>1520.53</v>
      </c>
      <c r="L737" s="831"/>
      <c r="M737" s="831">
        <v>1520.53</v>
      </c>
      <c r="N737" s="831"/>
      <c r="O737" s="831"/>
      <c r="P737" s="827"/>
      <c r="Q737" s="832"/>
    </row>
    <row r="738" spans="1:17" ht="14.45" customHeight="1" x14ac:dyDescent="0.2">
      <c r="A738" s="821" t="s">
        <v>569</v>
      </c>
      <c r="B738" s="822" t="s">
        <v>4870</v>
      </c>
      <c r="C738" s="822" t="s">
        <v>4014</v>
      </c>
      <c r="D738" s="822" t="s">
        <v>4105</v>
      </c>
      <c r="E738" s="822" t="s">
        <v>4104</v>
      </c>
      <c r="F738" s="831">
        <v>6</v>
      </c>
      <c r="G738" s="831">
        <v>9283.74</v>
      </c>
      <c r="H738" s="831"/>
      <c r="I738" s="831">
        <v>1547.29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569</v>
      </c>
      <c r="B739" s="822" t="s">
        <v>4870</v>
      </c>
      <c r="C739" s="822" t="s">
        <v>4014</v>
      </c>
      <c r="D739" s="822" t="s">
        <v>4107</v>
      </c>
      <c r="E739" s="822" t="s">
        <v>4108</v>
      </c>
      <c r="F739" s="831">
        <v>36</v>
      </c>
      <c r="G739" s="831">
        <v>28414.439999999995</v>
      </c>
      <c r="H739" s="831"/>
      <c r="I739" s="831">
        <v>789.28999999999985</v>
      </c>
      <c r="J739" s="831">
        <v>33</v>
      </c>
      <c r="K739" s="831">
        <v>26046.570000000007</v>
      </c>
      <c r="L739" s="831"/>
      <c r="M739" s="831">
        <v>789.29000000000019</v>
      </c>
      <c r="N739" s="831">
        <v>20</v>
      </c>
      <c r="O739" s="831">
        <v>15785.800000000003</v>
      </c>
      <c r="P739" s="827"/>
      <c r="Q739" s="832">
        <v>789.29000000000019</v>
      </c>
    </row>
    <row r="740" spans="1:17" ht="14.45" customHeight="1" x14ac:dyDescent="0.2">
      <c r="A740" s="821" t="s">
        <v>569</v>
      </c>
      <c r="B740" s="822" t="s">
        <v>4870</v>
      </c>
      <c r="C740" s="822" t="s">
        <v>4014</v>
      </c>
      <c r="D740" s="822" t="s">
        <v>4118</v>
      </c>
      <c r="E740" s="822" t="s">
        <v>4117</v>
      </c>
      <c r="F740" s="831">
        <v>1</v>
      </c>
      <c r="G740" s="831">
        <v>13282.04</v>
      </c>
      <c r="H740" s="831"/>
      <c r="I740" s="831">
        <v>13282.04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569</v>
      </c>
      <c r="B741" s="822" t="s">
        <v>4870</v>
      </c>
      <c r="C741" s="822" t="s">
        <v>4014</v>
      </c>
      <c r="D741" s="822" t="s">
        <v>4119</v>
      </c>
      <c r="E741" s="822" t="s">
        <v>4120</v>
      </c>
      <c r="F741" s="831">
        <v>4</v>
      </c>
      <c r="G741" s="831">
        <v>4829.08</v>
      </c>
      <c r="H741" s="831"/>
      <c r="I741" s="831">
        <v>1207.27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569</v>
      </c>
      <c r="B742" s="822" t="s">
        <v>4870</v>
      </c>
      <c r="C742" s="822" t="s">
        <v>4014</v>
      </c>
      <c r="D742" s="822" t="s">
        <v>4121</v>
      </c>
      <c r="E742" s="822" t="s">
        <v>4122</v>
      </c>
      <c r="F742" s="831">
        <v>2</v>
      </c>
      <c r="G742" s="831">
        <v>21257.9</v>
      </c>
      <c r="H742" s="831"/>
      <c r="I742" s="831">
        <v>10628.95</v>
      </c>
      <c r="J742" s="831">
        <v>1</v>
      </c>
      <c r="K742" s="831">
        <v>9087.1299999999992</v>
      </c>
      <c r="L742" s="831"/>
      <c r="M742" s="831">
        <v>9087.1299999999992</v>
      </c>
      <c r="N742" s="831"/>
      <c r="O742" s="831"/>
      <c r="P742" s="827"/>
      <c r="Q742" s="832"/>
    </row>
    <row r="743" spans="1:17" ht="14.45" customHeight="1" x14ac:dyDescent="0.2">
      <c r="A743" s="821" t="s">
        <v>569</v>
      </c>
      <c r="B743" s="822" t="s">
        <v>4870</v>
      </c>
      <c r="C743" s="822" t="s">
        <v>4014</v>
      </c>
      <c r="D743" s="822" t="s">
        <v>4129</v>
      </c>
      <c r="E743" s="822" t="s">
        <v>4130</v>
      </c>
      <c r="F743" s="831">
        <v>3</v>
      </c>
      <c r="G743" s="831">
        <v>3285.69</v>
      </c>
      <c r="H743" s="831"/>
      <c r="I743" s="831">
        <v>1095.23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569</v>
      </c>
      <c r="B744" s="822" t="s">
        <v>4870</v>
      </c>
      <c r="C744" s="822" t="s">
        <v>4014</v>
      </c>
      <c r="D744" s="822" t="s">
        <v>4131</v>
      </c>
      <c r="E744" s="822" t="s">
        <v>4132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9019.8700000000008</v>
      </c>
      <c r="P744" s="827"/>
      <c r="Q744" s="832">
        <v>9019.8700000000008</v>
      </c>
    </row>
    <row r="745" spans="1:17" ht="14.45" customHeight="1" x14ac:dyDescent="0.2">
      <c r="A745" s="821" t="s">
        <v>569</v>
      </c>
      <c r="B745" s="822" t="s">
        <v>4870</v>
      </c>
      <c r="C745" s="822" t="s">
        <v>4014</v>
      </c>
      <c r="D745" s="822" t="s">
        <v>4133</v>
      </c>
      <c r="E745" s="822" t="s">
        <v>4134</v>
      </c>
      <c r="F745" s="831">
        <v>10</v>
      </c>
      <c r="G745" s="831">
        <v>9026.7000000000007</v>
      </c>
      <c r="H745" s="831"/>
      <c r="I745" s="831">
        <v>902.67000000000007</v>
      </c>
      <c r="J745" s="831"/>
      <c r="K745" s="831"/>
      <c r="L745" s="831"/>
      <c r="M745" s="831"/>
      <c r="N745" s="831">
        <v>3</v>
      </c>
      <c r="O745" s="831">
        <v>2312.94</v>
      </c>
      <c r="P745" s="827"/>
      <c r="Q745" s="832">
        <v>770.98</v>
      </c>
    </row>
    <row r="746" spans="1:17" ht="14.45" customHeight="1" x14ac:dyDescent="0.2">
      <c r="A746" s="821" t="s">
        <v>569</v>
      </c>
      <c r="B746" s="822" t="s">
        <v>4870</v>
      </c>
      <c r="C746" s="822" t="s">
        <v>4014</v>
      </c>
      <c r="D746" s="822" t="s">
        <v>4135</v>
      </c>
      <c r="E746" s="822" t="s">
        <v>4134</v>
      </c>
      <c r="F746" s="831">
        <v>17</v>
      </c>
      <c r="G746" s="831">
        <v>17500.14</v>
      </c>
      <c r="H746" s="831"/>
      <c r="I746" s="831">
        <v>1029.42</v>
      </c>
      <c r="J746" s="831">
        <v>13</v>
      </c>
      <c r="K746" s="831">
        <v>11441.949999999999</v>
      </c>
      <c r="L746" s="831"/>
      <c r="M746" s="831">
        <v>880.14999999999986</v>
      </c>
      <c r="N746" s="831">
        <v>8</v>
      </c>
      <c r="O746" s="831">
        <v>7041.1999999999989</v>
      </c>
      <c r="P746" s="827"/>
      <c r="Q746" s="832">
        <v>880.14999999999986</v>
      </c>
    </row>
    <row r="747" spans="1:17" ht="14.45" customHeight="1" x14ac:dyDescent="0.2">
      <c r="A747" s="821" t="s">
        <v>569</v>
      </c>
      <c r="B747" s="822" t="s">
        <v>4870</v>
      </c>
      <c r="C747" s="822" t="s">
        <v>4014</v>
      </c>
      <c r="D747" s="822" t="s">
        <v>4138</v>
      </c>
      <c r="E747" s="822" t="s">
        <v>4139</v>
      </c>
      <c r="F747" s="831">
        <v>3</v>
      </c>
      <c r="G747" s="831">
        <v>28513.47</v>
      </c>
      <c r="H747" s="831"/>
      <c r="I747" s="831">
        <v>9504.49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569</v>
      </c>
      <c r="B748" s="822" t="s">
        <v>4870</v>
      </c>
      <c r="C748" s="822" t="s">
        <v>4014</v>
      </c>
      <c r="D748" s="822" t="s">
        <v>4896</v>
      </c>
      <c r="E748" s="822" t="s">
        <v>4141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26335</v>
      </c>
      <c r="P748" s="827"/>
      <c r="Q748" s="832">
        <v>26335</v>
      </c>
    </row>
    <row r="749" spans="1:17" ht="14.45" customHeight="1" x14ac:dyDescent="0.2">
      <c r="A749" s="821" t="s">
        <v>569</v>
      </c>
      <c r="B749" s="822" t="s">
        <v>4870</v>
      </c>
      <c r="C749" s="822" t="s">
        <v>4014</v>
      </c>
      <c r="D749" s="822" t="s">
        <v>4897</v>
      </c>
      <c r="E749" s="822" t="s">
        <v>4898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907.5</v>
      </c>
      <c r="P749" s="827"/>
      <c r="Q749" s="832">
        <v>907.5</v>
      </c>
    </row>
    <row r="750" spans="1:17" ht="14.45" customHeight="1" x14ac:dyDescent="0.2">
      <c r="A750" s="821" t="s">
        <v>569</v>
      </c>
      <c r="B750" s="822" t="s">
        <v>4870</v>
      </c>
      <c r="C750" s="822" t="s">
        <v>4014</v>
      </c>
      <c r="D750" s="822" t="s">
        <v>4899</v>
      </c>
      <c r="E750" s="822" t="s">
        <v>4900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6115</v>
      </c>
      <c r="P750" s="827"/>
      <c r="Q750" s="832">
        <v>6115</v>
      </c>
    </row>
    <row r="751" spans="1:17" ht="14.45" customHeight="1" x14ac:dyDescent="0.2">
      <c r="A751" s="821" t="s">
        <v>569</v>
      </c>
      <c r="B751" s="822" t="s">
        <v>4870</v>
      </c>
      <c r="C751" s="822" t="s">
        <v>4014</v>
      </c>
      <c r="D751" s="822" t="s">
        <v>4901</v>
      </c>
      <c r="E751" s="822" t="s">
        <v>4902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1534.28</v>
      </c>
      <c r="P751" s="827"/>
      <c r="Q751" s="832">
        <v>1534.28</v>
      </c>
    </row>
    <row r="752" spans="1:17" ht="14.45" customHeight="1" x14ac:dyDescent="0.2">
      <c r="A752" s="821" t="s">
        <v>569</v>
      </c>
      <c r="B752" s="822" t="s">
        <v>4870</v>
      </c>
      <c r="C752" s="822" t="s">
        <v>4014</v>
      </c>
      <c r="D752" s="822" t="s">
        <v>4903</v>
      </c>
      <c r="E752" s="822" t="s">
        <v>4904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1534.28</v>
      </c>
      <c r="P752" s="827"/>
      <c r="Q752" s="832">
        <v>1534.28</v>
      </c>
    </row>
    <row r="753" spans="1:17" ht="14.45" customHeight="1" x14ac:dyDescent="0.2">
      <c r="A753" s="821" t="s">
        <v>569</v>
      </c>
      <c r="B753" s="822" t="s">
        <v>4870</v>
      </c>
      <c r="C753" s="822" t="s">
        <v>4014</v>
      </c>
      <c r="D753" s="822" t="s">
        <v>4905</v>
      </c>
      <c r="E753" s="822" t="s">
        <v>4906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3360</v>
      </c>
      <c r="P753" s="827"/>
      <c r="Q753" s="832">
        <v>3360</v>
      </c>
    </row>
    <row r="754" spans="1:17" ht="14.45" customHeight="1" x14ac:dyDescent="0.2">
      <c r="A754" s="821" t="s">
        <v>569</v>
      </c>
      <c r="B754" s="822" t="s">
        <v>4870</v>
      </c>
      <c r="C754" s="822" t="s">
        <v>4014</v>
      </c>
      <c r="D754" s="822" t="s">
        <v>4907</v>
      </c>
      <c r="E754" s="822" t="s">
        <v>4906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3360</v>
      </c>
      <c r="P754" s="827"/>
      <c r="Q754" s="832">
        <v>3360</v>
      </c>
    </row>
    <row r="755" spans="1:17" ht="14.45" customHeight="1" x14ac:dyDescent="0.2">
      <c r="A755" s="821" t="s">
        <v>569</v>
      </c>
      <c r="B755" s="822" t="s">
        <v>4870</v>
      </c>
      <c r="C755" s="822" t="s">
        <v>4014</v>
      </c>
      <c r="D755" s="822" t="s">
        <v>4908</v>
      </c>
      <c r="E755" s="822" t="s">
        <v>4906</v>
      </c>
      <c r="F755" s="831"/>
      <c r="G755" s="831"/>
      <c r="H755" s="831"/>
      <c r="I755" s="831"/>
      <c r="J755" s="831"/>
      <c r="K755" s="831"/>
      <c r="L755" s="831"/>
      <c r="M755" s="831"/>
      <c r="N755" s="831">
        <v>2</v>
      </c>
      <c r="O755" s="831">
        <v>6720</v>
      </c>
      <c r="P755" s="827"/>
      <c r="Q755" s="832">
        <v>3360</v>
      </c>
    </row>
    <row r="756" spans="1:17" ht="14.45" customHeight="1" x14ac:dyDescent="0.2">
      <c r="A756" s="821" t="s">
        <v>569</v>
      </c>
      <c r="B756" s="822" t="s">
        <v>4870</v>
      </c>
      <c r="C756" s="822" t="s">
        <v>4014</v>
      </c>
      <c r="D756" s="822" t="s">
        <v>4909</v>
      </c>
      <c r="E756" s="822" t="s">
        <v>4910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2016</v>
      </c>
      <c r="P756" s="827"/>
      <c r="Q756" s="832">
        <v>2016</v>
      </c>
    </row>
    <row r="757" spans="1:17" ht="14.45" customHeight="1" x14ac:dyDescent="0.2">
      <c r="A757" s="821" t="s">
        <v>569</v>
      </c>
      <c r="B757" s="822" t="s">
        <v>4870</v>
      </c>
      <c r="C757" s="822" t="s">
        <v>4014</v>
      </c>
      <c r="D757" s="822" t="s">
        <v>4158</v>
      </c>
      <c r="E757" s="822" t="s">
        <v>4157</v>
      </c>
      <c r="F757" s="831">
        <v>1</v>
      </c>
      <c r="G757" s="831">
        <v>361.69</v>
      </c>
      <c r="H757" s="831"/>
      <c r="I757" s="831">
        <v>361.69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569</v>
      </c>
      <c r="B758" s="822" t="s">
        <v>4870</v>
      </c>
      <c r="C758" s="822" t="s">
        <v>4014</v>
      </c>
      <c r="D758" s="822" t="s">
        <v>4159</v>
      </c>
      <c r="E758" s="822" t="s">
        <v>4160</v>
      </c>
      <c r="F758" s="831">
        <v>2</v>
      </c>
      <c r="G758" s="831">
        <v>10819.2</v>
      </c>
      <c r="H758" s="831"/>
      <c r="I758" s="831">
        <v>5409.6</v>
      </c>
      <c r="J758" s="831">
        <v>2</v>
      </c>
      <c r="K758" s="831">
        <v>10819.2</v>
      </c>
      <c r="L758" s="831"/>
      <c r="M758" s="831">
        <v>5409.6</v>
      </c>
      <c r="N758" s="831">
        <v>1</v>
      </c>
      <c r="O758" s="831">
        <v>5409.6</v>
      </c>
      <c r="P758" s="827"/>
      <c r="Q758" s="832">
        <v>5409.6</v>
      </c>
    </row>
    <row r="759" spans="1:17" ht="14.45" customHeight="1" x14ac:dyDescent="0.2">
      <c r="A759" s="821" t="s">
        <v>569</v>
      </c>
      <c r="B759" s="822" t="s">
        <v>4870</v>
      </c>
      <c r="C759" s="822" t="s">
        <v>4014</v>
      </c>
      <c r="D759" s="822" t="s">
        <v>4911</v>
      </c>
      <c r="E759" s="822" t="s">
        <v>4912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2875</v>
      </c>
      <c r="P759" s="827"/>
      <c r="Q759" s="832">
        <v>2875</v>
      </c>
    </row>
    <row r="760" spans="1:17" ht="14.45" customHeight="1" x14ac:dyDescent="0.2">
      <c r="A760" s="821" t="s">
        <v>569</v>
      </c>
      <c r="B760" s="822" t="s">
        <v>4870</v>
      </c>
      <c r="C760" s="822" t="s">
        <v>4014</v>
      </c>
      <c r="D760" s="822" t="s">
        <v>4913</v>
      </c>
      <c r="E760" s="822" t="s">
        <v>4914</v>
      </c>
      <c r="F760" s="831"/>
      <c r="G760" s="831"/>
      <c r="H760" s="831"/>
      <c r="I760" s="831"/>
      <c r="J760" s="831"/>
      <c r="K760" s="831"/>
      <c r="L760" s="831"/>
      <c r="M760" s="831"/>
      <c r="N760" s="831">
        <v>2</v>
      </c>
      <c r="O760" s="831">
        <v>5750</v>
      </c>
      <c r="P760" s="827"/>
      <c r="Q760" s="832">
        <v>2875</v>
      </c>
    </row>
    <row r="761" spans="1:17" ht="14.45" customHeight="1" x14ac:dyDescent="0.2">
      <c r="A761" s="821" t="s">
        <v>569</v>
      </c>
      <c r="B761" s="822" t="s">
        <v>4870</v>
      </c>
      <c r="C761" s="822" t="s">
        <v>4014</v>
      </c>
      <c r="D761" s="822" t="s">
        <v>4163</v>
      </c>
      <c r="E761" s="822" t="s">
        <v>4164</v>
      </c>
      <c r="F761" s="831"/>
      <c r="G761" s="831"/>
      <c r="H761" s="831"/>
      <c r="I761" s="831"/>
      <c r="J761" s="831">
        <v>2</v>
      </c>
      <c r="K761" s="831">
        <v>4195.12</v>
      </c>
      <c r="L761" s="831"/>
      <c r="M761" s="831">
        <v>2097.56</v>
      </c>
      <c r="N761" s="831"/>
      <c r="O761" s="831"/>
      <c r="P761" s="827"/>
      <c r="Q761" s="832"/>
    </row>
    <row r="762" spans="1:17" ht="14.45" customHeight="1" x14ac:dyDescent="0.2">
      <c r="A762" s="821" t="s">
        <v>569</v>
      </c>
      <c r="B762" s="822" t="s">
        <v>4870</v>
      </c>
      <c r="C762" s="822" t="s">
        <v>4014</v>
      </c>
      <c r="D762" s="822" t="s">
        <v>4165</v>
      </c>
      <c r="E762" s="822" t="s">
        <v>4164</v>
      </c>
      <c r="F762" s="831"/>
      <c r="G762" s="831"/>
      <c r="H762" s="831"/>
      <c r="I762" s="831"/>
      <c r="J762" s="831">
        <v>0.1</v>
      </c>
      <c r="K762" s="831">
        <v>70.36</v>
      </c>
      <c r="L762" s="831"/>
      <c r="M762" s="831">
        <v>703.59999999999991</v>
      </c>
      <c r="N762" s="831"/>
      <c r="O762" s="831"/>
      <c r="P762" s="827"/>
      <c r="Q762" s="832"/>
    </row>
    <row r="763" spans="1:17" ht="14.45" customHeight="1" x14ac:dyDescent="0.2">
      <c r="A763" s="821" t="s">
        <v>569</v>
      </c>
      <c r="B763" s="822" t="s">
        <v>4870</v>
      </c>
      <c r="C763" s="822" t="s">
        <v>4014</v>
      </c>
      <c r="D763" s="822" t="s">
        <v>4166</v>
      </c>
      <c r="E763" s="822" t="s">
        <v>4164</v>
      </c>
      <c r="F763" s="831"/>
      <c r="G763" s="831"/>
      <c r="H763" s="831"/>
      <c r="I763" s="831"/>
      <c r="J763" s="831">
        <v>0.4</v>
      </c>
      <c r="K763" s="831">
        <v>615.6</v>
      </c>
      <c r="L763" s="831"/>
      <c r="M763" s="831">
        <v>1539</v>
      </c>
      <c r="N763" s="831"/>
      <c r="O763" s="831"/>
      <c r="P763" s="827"/>
      <c r="Q763" s="832"/>
    </row>
    <row r="764" spans="1:17" ht="14.45" customHeight="1" x14ac:dyDescent="0.2">
      <c r="A764" s="821" t="s">
        <v>569</v>
      </c>
      <c r="B764" s="822" t="s">
        <v>4870</v>
      </c>
      <c r="C764" s="822" t="s">
        <v>4014</v>
      </c>
      <c r="D764" s="822" t="s">
        <v>4167</v>
      </c>
      <c r="E764" s="822" t="s">
        <v>4164</v>
      </c>
      <c r="F764" s="831"/>
      <c r="G764" s="831"/>
      <c r="H764" s="831"/>
      <c r="I764" s="831"/>
      <c r="J764" s="831">
        <v>0.4</v>
      </c>
      <c r="K764" s="831">
        <v>709.24</v>
      </c>
      <c r="L764" s="831"/>
      <c r="M764" s="831">
        <v>1773.1</v>
      </c>
      <c r="N764" s="831"/>
      <c r="O764" s="831"/>
      <c r="P764" s="827"/>
      <c r="Q764" s="832"/>
    </row>
    <row r="765" spans="1:17" ht="14.45" customHeight="1" x14ac:dyDescent="0.2">
      <c r="A765" s="821" t="s">
        <v>569</v>
      </c>
      <c r="B765" s="822" t="s">
        <v>4870</v>
      </c>
      <c r="C765" s="822" t="s">
        <v>4014</v>
      </c>
      <c r="D765" s="822" t="s">
        <v>4168</v>
      </c>
      <c r="E765" s="822" t="s">
        <v>4169</v>
      </c>
      <c r="F765" s="831">
        <v>2.7</v>
      </c>
      <c r="G765" s="831">
        <v>680.47</v>
      </c>
      <c r="H765" s="831"/>
      <c r="I765" s="831">
        <v>252.02592592592592</v>
      </c>
      <c r="J765" s="831">
        <v>2.1</v>
      </c>
      <c r="K765" s="831">
        <v>529.25</v>
      </c>
      <c r="L765" s="831"/>
      <c r="M765" s="831">
        <v>252.02380952380952</v>
      </c>
      <c r="N765" s="831">
        <v>2.2999999999999998</v>
      </c>
      <c r="O765" s="831">
        <v>579.65</v>
      </c>
      <c r="P765" s="827"/>
      <c r="Q765" s="832">
        <v>252.02173913043478</v>
      </c>
    </row>
    <row r="766" spans="1:17" ht="14.45" customHeight="1" x14ac:dyDescent="0.2">
      <c r="A766" s="821" t="s">
        <v>569</v>
      </c>
      <c r="B766" s="822" t="s">
        <v>4870</v>
      </c>
      <c r="C766" s="822" t="s">
        <v>4014</v>
      </c>
      <c r="D766" s="822" t="s">
        <v>4170</v>
      </c>
      <c r="E766" s="822" t="s">
        <v>4171</v>
      </c>
      <c r="F766" s="831">
        <v>4</v>
      </c>
      <c r="G766" s="831">
        <v>2246.84</v>
      </c>
      <c r="H766" s="831"/>
      <c r="I766" s="831">
        <v>561.71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569</v>
      </c>
      <c r="B767" s="822" t="s">
        <v>4870</v>
      </c>
      <c r="C767" s="822" t="s">
        <v>4014</v>
      </c>
      <c r="D767" s="822" t="s">
        <v>4175</v>
      </c>
      <c r="E767" s="822" t="s">
        <v>4169</v>
      </c>
      <c r="F767" s="831">
        <v>13</v>
      </c>
      <c r="G767" s="831">
        <v>7113.6</v>
      </c>
      <c r="H767" s="831"/>
      <c r="I767" s="831">
        <v>547.20000000000005</v>
      </c>
      <c r="J767" s="831">
        <v>12</v>
      </c>
      <c r="K767" s="831">
        <v>5614.3200000000006</v>
      </c>
      <c r="L767" s="831"/>
      <c r="M767" s="831">
        <v>467.86000000000007</v>
      </c>
      <c r="N767" s="831">
        <v>4</v>
      </c>
      <c r="O767" s="831">
        <v>1871.44</v>
      </c>
      <c r="P767" s="827"/>
      <c r="Q767" s="832">
        <v>467.86</v>
      </c>
    </row>
    <row r="768" spans="1:17" ht="14.45" customHeight="1" x14ac:dyDescent="0.2">
      <c r="A768" s="821" t="s">
        <v>569</v>
      </c>
      <c r="B768" s="822" t="s">
        <v>4870</v>
      </c>
      <c r="C768" s="822" t="s">
        <v>4014</v>
      </c>
      <c r="D768" s="822" t="s">
        <v>4176</v>
      </c>
      <c r="E768" s="822" t="s">
        <v>4169</v>
      </c>
      <c r="F768" s="831">
        <v>26</v>
      </c>
      <c r="G768" s="831">
        <v>41079.740000000005</v>
      </c>
      <c r="H768" s="831"/>
      <c r="I768" s="831">
        <v>1579.9900000000002</v>
      </c>
      <c r="J768" s="831">
        <v>12</v>
      </c>
      <c r="K768" s="831">
        <v>18959.88</v>
      </c>
      <c r="L768" s="831"/>
      <c r="M768" s="831">
        <v>1579.99</v>
      </c>
      <c r="N768" s="831">
        <v>10</v>
      </c>
      <c r="O768" s="831">
        <v>15799.900000000001</v>
      </c>
      <c r="P768" s="827"/>
      <c r="Q768" s="832">
        <v>1579.9900000000002</v>
      </c>
    </row>
    <row r="769" spans="1:17" ht="14.45" customHeight="1" x14ac:dyDescent="0.2">
      <c r="A769" s="821" t="s">
        <v>569</v>
      </c>
      <c r="B769" s="822" t="s">
        <v>4870</v>
      </c>
      <c r="C769" s="822" t="s">
        <v>4014</v>
      </c>
      <c r="D769" s="822" t="s">
        <v>4177</v>
      </c>
      <c r="E769" s="822" t="s">
        <v>4178</v>
      </c>
      <c r="F769" s="831">
        <v>5</v>
      </c>
      <c r="G769" s="831">
        <v>9745.5999999999985</v>
      </c>
      <c r="H769" s="831"/>
      <c r="I769" s="831">
        <v>1949.1199999999997</v>
      </c>
      <c r="J769" s="831">
        <v>3</v>
      </c>
      <c r="K769" s="831">
        <v>2335.7599999999998</v>
      </c>
      <c r="L769" s="831"/>
      <c r="M769" s="831">
        <v>778.58666666666659</v>
      </c>
      <c r="N769" s="831">
        <v>1</v>
      </c>
      <c r="O769" s="831">
        <v>1227.55</v>
      </c>
      <c r="P769" s="827"/>
      <c r="Q769" s="832">
        <v>1227.55</v>
      </c>
    </row>
    <row r="770" spans="1:17" ht="14.45" customHeight="1" x14ac:dyDescent="0.2">
      <c r="A770" s="821" t="s">
        <v>569</v>
      </c>
      <c r="B770" s="822" t="s">
        <v>4870</v>
      </c>
      <c r="C770" s="822" t="s">
        <v>4014</v>
      </c>
      <c r="D770" s="822" t="s">
        <v>4179</v>
      </c>
      <c r="E770" s="822" t="s">
        <v>4180</v>
      </c>
      <c r="F770" s="831">
        <v>45</v>
      </c>
      <c r="G770" s="831">
        <v>61339.950000000004</v>
      </c>
      <c r="H770" s="831"/>
      <c r="I770" s="831">
        <v>1363.1100000000001</v>
      </c>
      <c r="J770" s="831">
        <v>24</v>
      </c>
      <c r="K770" s="831">
        <v>12144</v>
      </c>
      <c r="L770" s="831"/>
      <c r="M770" s="831">
        <v>506</v>
      </c>
      <c r="N770" s="831">
        <v>27</v>
      </c>
      <c r="O770" s="831">
        <v>13662</v>
      </c>
      <c r="P770" s="827"/>
      <c r="Q770" s="832">
        <v>506</v>
      </c>
    </row>
    <row r="771" spans="1:17" ht="14.45" customHeight="1" x14ac:dyDescent="0.2">
      <c r="A771" s="821" t="s">
        <v>569</v>
      </c>
      <c r="B771" s="822" t="s">
        <v>4870</v>
      </c>
      <c r="C771" s="822" t="s">
        <v>4014</v>
      </c>
      <c r="D771" s="822" t="s">
        <v>4181</v>
      </c>
      <c r="E771" s="822" t="s">
        <v>4182</v>
      </c>
      <c r="F771" s="831">
        <v>8</v>
      </c>
      <c r="G771" s="831">
        <v>158257.60000000001</v>
      </c>
      <c r="H771" s="831"/>
      <c r="I771" s="831">
        <v>19782.2</v>
      </c>
      <c r="J771" s="831">
        <v>2</v>
      </c>
      <c r="K771" s="831">
        <v>16342.65</v>
      </c>
      <c r="L771" s="831"/>
      <c r="M771" s="831">
        <v>8171.3249999999998</v>
      </c>
      <c r="N771" s="831">
        <v>5</v>
      </c>
      <c r="O771" s="831">
        <v>36555.020000000004</v>
      </c>
      <c r="P771" s="827"/>
      <c r="Q771" s="832">
        <v>7311.0040000000008</v>
      </c>
    </row>
    <row r="772" spans="1:17" ht="14.45" customHeight="1" x14ac:dyDescent="0.2">
      <c r="A772" s="821" t="s">
        <v>569</v>
      </c>
      <c r="B772" s="822" t="s">
        <v>4870</v>
      </c>
      <c r="C772" s="822" t="s">
        <v>4014</v>
      </c>
      <c r="D772" s="822" t="s">
        <v>4183</v>
      </c>
      <c r="E772" s="822" t="s">
        <v>4184</v>
      </c>
      <c r="F772" s="831">
        <v>21</v>
      </c>
      <c r="G772" s="831">
        <v>178320.66</v>
      </c>
      <c r="H772" s="831"/>
      <c r="I772" s="831">
        <v>8491.4600000000009</v>
      </c>
      <c r="J772" s="831">
        <v>21</v>
      </c>
      <c r="K772" s="831">
        <v>93508.800000000017</v>
      </c>
      <c r="L772" s="831"/>
      <c r="M772" s="831">
        <v>4452.8000000000011</v>
      </c>
      <c r="N772" s="831">
        <v>18</v>
      </c>
      <c r="O772" s="831">
        <v>80150.400000000009</v>
      </c>
      <c r="P772" s="827"/>
      <c r="Q772" s="832">
        <v>4452.8</v>
      </c>
    </row>
    <row r="773" spans="1:17" ht="14.45" customHeight="1" x14ac:dyDescent="0.2">
      <c r="A773" s="821" t="s">
        <v>569</v>
      </c>
      <c r="B773" s="822" t="s">
        <v>4870</v>
      </c>
      <c r="C773" s="822" t="s">
        <v>4014</v>
      </c>
      <c r="D773" s="822" t="s">
        <v>4185</v>
      </c>
      <c r="E773" s="822" t="s">
        <v>4186</v>
      </c>
      <c r="F773" s="831">
        <v>84</v>
      </c>
      <c r="G773" s="831">
        <v>251936.16</v>
      </c>
      <c r="H773" s="831"/>
      <c r="I773" s="831">
        <v>2999.2400000000002</v>
      </c>
      <c r="J773" s="831">
        <v>69</v>
      </c>
      <c r="K773" s="831">
        <v>79939.23</v>
      </c>
      <c r="L773" s="831"/>
      <c r="M773" s="831">
        <v>1158.5395652173913</v>
      </c>
      <c r="N773" s="831">
        <v>69</v>
      </c>
      <c r="O773" s="831">
        <v>80241.300000000017</v>
      </c>
      <c r="P773" s="827"/>
      <c r="Q773" s="832">
        <v>1162.917391304348</v>
      </c>
    </row>
    <row r="774" spans="1:17" ht="14.45" customHeight="1" x14ac:dyDescent="0.2">
      <c r="A774" s="821" t="s">
        <v>569</v>
      </c>
      <c r="B774" s="822" t="s">
        <v>4870</v>
      </c>
      <c r="C774" s="822" t="s">
        <v>4014</v>
      </c>
      <c r="D774" s="822" t="s">
        <v>4191</v>
      </c>
      <c r="E774" s="822" t="s">
        <v>4192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1772.98</v>
      </c>
      <c r="P774" s="827"/>
      <c r="Q774" s="832">
        <v>1772.98</v>
      </c>
    </row>
    <row r="775" spans="1:17" ht="14.45" customHeight="1" x14ac:dyDescent="0.2">
      <c r="A775" s="821" t="s">
        <v>569</v>
      </c>
      <c r="B775" s="822" t="s">
        <v>4870</v>
      </c>
      <c r="C775" s="822" t="s">
        <v>4014</v>
      </c>
      <c r="D775" s="822" t="s">
        <v>4197</v>
      </c>
      <c r="E775" s="822" t="s">
        <v>4198</v>
      </c>
      <c r="F775" s="831">
        <v>1</v>
      </c>
      <c r="G775" s="831">
        <v>10779.22</v>
      </c>
      <c r="H775" s="831"/>
      <c r="I775" s="831">
        <v>10779.22</v>
      </c>
      <c r="J775" s="831">
        <v>1</v>
      </c>
      <c r="K775" s="831">
        <v>10779.2</v>
      </c>
      <c r="L775" s="831"/>
      <c r="M775" s="831">
        <v>10779.2</v>
      </c>
      <c r="N775" s="831">
        <v>1</v>
      </c>
      <c r="O775" s="831">
        <v>10779.2</v>
      </c>
      <c r="P775" s="827"/>
      <c r="Q775" s="832">
        <v>10779.2</v>
      </c>
    </row>
    <row r="776" spans="1:17" ht="14.45" customHeight="1" x14ac:dyDescent="0.2">
      <c r="A776" s="821" t="s">
        <v>569</v>
      </c>
      <c r="B776" s="822" t="s">
        <v>4870</v>
      </c>
      <c r="C776" s="822" t="s">
        <v>4014</v>
      </c>
      <c r="D776" s="822" t="s">
        <v>4199</v>
      </c>
      <c r="E776" s="822" t="s">
        <v>4200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9112.75</v>
      </c>
      <c r="P776" s="827"/>
      <c r="Q776" s="832">
        <v>9112.75</v>
      </c>
    </row>
    <row r="777" spans="1:17" ht="14.45" customHeight="1" x14ac:dyDescent="0.2">
      <c r="A777" s="821" t="s">
        <v>569</v>
      </c>
      <c r="B777" s="822" t="s">
        <v>4870</v>
      </c>
      <c r="C777" s="822" t="s">
        <v>4014</v>
      </c>
      <c r="D777" s="822" t="s">
        <v>4201</v>
      </c>
      <c r="E777" s="822" t="s">
        <v>4202</v>
      </c>
      <c r="F777" s="831">
        <v>2</v>
      </c>
      <c r="G777" s="831">
        <v>2299</v>
      </c>
      <c r="H777" s="831"/>
      <c r="I777" s="831">
        <v>1149.5</v>
      </c>
      <c r="J777" s="831">
        <v>2</v>
      </c>
      <c r="K777" s="831">
        <v>2299</v>
      </c>
      <c r="L777" s="831"/>
      <c r="M777" s="831">
        <v>1149.5</v>
      </c>
      <c r="N777" s="831">
        <v>5</v>
      </c>
      <c r="O777" s="831">
        <v>5747.5</v>
      </c>
      <c r="P777" s="827"/>
      <c r="Q777" s="832">
        <v>1149.5</v>
      </c>
    </row>
    <row r="778" spans="1:17" ht="14.45" customHeight="1" x14ac:dyDescent="0.2">
      <c r="A778" s="821" t="s">
        <v>569</v>
      </c>
      <c r="B778" s="822" t="s">
        <v>4870</v>
      </c>
      <c r="C778" s="822" t="s">
        <v>4014</v>
      </c>
      <c r="D778" s="822" t="s">
        <v>4203</v>
      </c>
      <c r="E778" s="822" t="s">
        <v>4202</v>
      </c>
      <c r="F778" s="831">
        <v>2</v>
      </c>
      <c r="G778" s="831">
        <v>3803.46</v>
      </c>
      <c r="H778" s="831"/>
      <c r="I778" s="831">
        <v>1901.73</v>
      </c>
      <c r="J778" s="831">
        <v>4</v>
      </c>
      <c r="K778" s="831">
        <v>7606.88</v>
      </c>
      <c r="L778" s="831"/>
      <c r="M778" s="831">
        <v>1901.72</v>
      </c>
      <c r="N778" s="831">
        <v>3</v>
      </c>
      <c r="O778" s="831">
        <v>5705.16</v>
      </c>
      <c r="P778" s="827"/>
      <c r="Q778" s="832">
        <v>1901.72</v>
      </c>
    </row>
    <row r="779" spans="1:17" ht="14.45" customHeight="1" x14ac:dyDescent="0.2">
      <c r="A779" s="821" t="s">
        <v>569</v>
      </c>
      <c r="B779" s="822" t="s">
        <v>4870</v>
      </c>
      <c r="C779" s="822" t="s">
        <v>4014</v>
      </c>
      <c r="D779" s="822" t="s">
        <v>4204</v>
      </c>
      <c r="E779" s="822" t="s">
        <v>4205</v>
      </c>
      <c r="F779" s="831"/>
      <c r="G779" s="831"/>
      <c r="H779" s="831"/>
      <c r="I779" s="831"/>
      <c r="J779" s="831">
        <v>2</v>
      </c>
      <c r="K779" s="831">
        <v>4781.88</v>
      </c>
      <c r="L779" s="831"/>
      <c r="M779" s="831">
        <v>2390.94</v>
      </c>
      <c r="N779" s="831"/>
      <c r="O779" s="831"/>
      <c r="P779" s="827"/>
      <c r="Q779" s="832"/>
    </row>
    <row r="780" spans="1:17" ht="14.45" customHeight="1" x14ac:dyDescent="0.2">
      <c r="A780" s="821" t="s">
        <v>569</v>
      </c>
      <c r="B780" s="822" t="s">
        <v>4870</v>
      </c>
      <c r="C780" s="822" t="s">
        <v>4014</v>
      </c>
      <c r="D780" s="822" t="s">
        <v>4206</v>
      </c>
      <c r="E780" s="822" t="s">
        <v>4207</v>
      </c>
      <c r="F780" s="831"/>
      <c r="G780" s="831"/>
      <c r="H780" s="831"/>
      <c r="I780" s="831"/>
      <c r="J780" s="831">
        <v>1</v>
      </c>
      <c r="K780" s="831">
        <v>3278.02</v>
      </c>
      <c r="L780" s="831"/>
      <c r="M780" s="831">
        <v>3278.02</v>
      </c>
      <c r="N780" s="831"/>
      <c r="O780" s="831"/>
      <c r="P780" s="827"/>
      <c r="Q780" s="832"/>
    </row>
    <row r="781" spans="1:17" ht="14.45" customHeight="1" x14ac:dyDescent="0.2">
      <c r="A781" s="821" t="s">
        <v>569</v>
      </c>
      <c r="B781" s="822" t="s">
        <v>4870</v>
      </c>
      <c r="C781" s="822" t="s">
        <v>4014</v>
      </c>
      <c r="D781" s="822" t="s">
        <v>4208</v>
      </c>
      <c r="E781" s="822" t="s">
        <v>4209</v>
      </c>
      <c r="F781" s="831">
        <v>3</v>
      </c>
      <c r="G781" s="831">
        <v>20905.53</v>
      </c>
      <c r="H781" s="831"/>
      <c r="I781" s="831">
        <v>6968.5099999999993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569</v>
      </c>
      <c r="B782" s="822" t="s">
        <v>4870</v>
      </c>
      <c r="C782" s="822" t="s">
        <v>4014</v>
      </c>
      <c r="D782" s="822" t="s">
        <v>4915</v>
      </c>
      <c r="E782" s="822" t="s">
        <v>4209</v>
      </c>
      <c r="F782" s="831">
        <v>1</v>
      </c>
      <c r="G782" s="831">
        <v>8342.73</v>
      </c>
      <c r="H782" s="831"/>
      <c r="I782" s="831">
        <v>8342.73</v>
      </c>
      <c r="J782" s="831">
        <v>1</v>
      </c>
      <c r="K782" s="831">
        <v>7132.89</v>
      </c>
      <c r="L782" s="831"/>
      <c r="M782" s="831">
        <v>7132.89</v>
      </c>
      <c r="N782" s="831"/>
      <c r="O782" s="831"/>
      <c r="P782" s="827"/>
      <c r="Q782" s="832"/>
    </row>
    <row r="783" spans="1:17" ht="14.45" customHeight="1" x14ac:dyDescent="0.2">
      <c r="A783" s="821" t="s">
        <v>569</v>
      </c>
      <c r="B783" s="822" t="s">
        <v>4870</v>
      </c>
      <c r="C783" s="822" t="s">
        <v>4014</v>
      </c>
      <c r="D783" s="822" t="s">
        <v>4212</v>
      </c>
      <c r="E783" s="822" t="s">
        <v>4213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9733.3799999999992</v>
      </c>
      <c r="P783" s="827"/>
      <c r="Q783" s="832">
        <v>9733.3799999999992</v>
      </c>
    </row>
    <row r="784" spans="1:17" ht="14.45" customHeight="1" x14ac:dyDescent="0.2">
      <c r="A784" s="821" t="s">
        <v>569</v>
      </c>
      <c r="B784" s="822" t="s">
        <v>4870</v>
      </c>
      <c r="C784" s="822" t="s">
        <v>4014</v>
      </c>
      <c r="D784" s="822" t="s">
        <v>4916</v>
      </c>
      <c r="E784" s="822" t="s">
        <v>4917</v>
      </c>
      <c r="F784" s="831"/>
      <c r="G784" s="831"/>
      <c r="H784" s="831"/>
      <c r="I784" s="831"/>
      <c r="J784" s="831"/>
      <c r="K784" s="831"/>
      <c r="L784" s="831"/>
      <c r="M784" s="831"/>
      <c r="N784" s="831">
        <v>10</v>
      </c>
      <c r="O784" s="831">
        <v>2255</v>
      </c>
      <c r="P784" s="827"/>
      <c r="Q784" s="832">
        <v>225.5</v>
      </c>
    </row>
    <row r="785" spans="1:17" ht="14.45" customHeight="1" x14ac:dyDescent="0.2">
      <c r="A785" s="821" t="s">
        <v>569</v>
      </c>
      <c r="B785" s="822" t="s">
        <v>4870</v>
      </c>
      <c r="C785" s="822" t="s">
        <v>4014</v>
      </c>
      <c r="D785" s="822" t="s">
        <v>4219</v>
      </c>
      <c r="E785" s="822" t="s">
        <v>4220</v>
      </c>
      <c r="F785" s="831"/>
      <c r="G785" s="831"/>
      <c r="H785" s="831"/>
      <c r="I785" s="831"/>
      <c r="J785" s="831">
        <v>16</v>
      </c>
      <c r="K785" s="831">
        <v>28935.360000000001</v>
      </c>
      <c r="L785" s="831"/>
      <c r="M785" s="831">
        <v>1808.46</v>
      </c>
      <c r="N785" s="831">
        <v>37</v>
      </c>
      <c r="O785" s="831">
        <v>22588.5</v>
      </c>
      <c r="P785" s="827"/>
      <c r="Q785" s="832">
        <v>610.5</v>
      </c>
    </row>
    <row r="786" spans="1:17" ht="14.45" customHeight="1" x14ac:dyDescent="0.2">
      <c r="A786" s="821" t="s">
        <v>569</v>
      </c>
      <c r="B786" s="822" t="s">
        <v>4870</v>
      </c>
      <c r="C786" s="822" t="s">
        <v>4014</v>
      </c>
      <c r="D786" s="822" t="s">
        <v>4225</v>
      </c>
      <c r="E786" s="822" t="s">
        <v>4226</v>
      </c>
      <c r="F786" s="831">
        <v>1</v>
      </c>
      <c r="G786" s="831">
        <v>11236.25</v>
      </c>
      <c r="H786" s="831"/>
      <c r="I786" s="831">
        <v>11236.25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569</v>
      </c>
      <c r="B787" s="822" t="s">
        <v>4870</v>
      </c>
      <c r="C787" s="822" t="s">
        <v>4014</v>
      </c>
      <c r="D787" s="822" t="s">
        <v>4227</v>
      </c>
      <c r="E787" s="822" t="s">
        <v>4228</v>
      </c>
      <c r="F787" s="831">
        <v>1</v>
      </c>
      <c r="G787" s="831">
        <v>16008.69</v>
      </c>
      <c r="H787" s="831"/>
      <c r="I787" s="831">
        <v>16008.69</v>
      </c>
      <c r="J787" s="831"/>
      <c r="K787" s="831"/>
      <c r="L787" s="831"/>
      <c r="M787" s="831"/>
      <c r="N787" s="831">
        <v>1</v>
      </c>
      <c r="O787" s="831">
        <v>3088.89</v>
      </c>
      <c r="P787" s="827"/>
      <c r="Q787" s="832">
        <v>3088.89</v>
      </c>
    </row>
    <row r="788" spans="1:17" ht="14.45" customHeight="1" x14ac:dyDescent="0.2">
      <c r="A788" s="821" t="s">
        <v>569</v>
      </c>
      <c r="B788" s="822" t="s">
        <v>4870</v>
      </c>
      <c r="C788" s="822" t="s">
        <v>4014</v>
      </c>
      <c r="D788" s="822" t="s">
        <v>4229</v>
      </c>
      <c r="E788" s="822" t="s">
        <v>4230</v>
      </c>
      <c r="F788" s="831">
        <v>1</v>
      </c>
      <c r="G788" s="831">
        <v>7051.42</v>
      </c>
      <c r="H788" s="831"/>
      <c r="I788" s="831">
        <v>7051.42</v>
      </c>
      <c r="J788" s="831">
        <v>5</v>
      </c>
      <c r="K788" s="831">
        <v>30142.61</v>
      </c>
      <c r="L788" s="831"/>
      <c r="M788" s="831">
        <v>6028.5219999999999</v>
      </c>
      <c r="N788" s="831"/>
      <c r="O788" s="831"/>
      <c r="P788" s="827"/>
      <c r="Q788" s="832"/>
    </row>
    <row r="789" spans="1:17" ht="14.45" customHeight="1" x14ac:dyDescent="0.2">
      <c r="A789" s="821" t="s">
        <v>569</v>
      </c>
      <c r="B789" s="822" t="s">
        <v>4870</v>
      </c>
      <c r="C789" s="822" t="s">
        <v>4014</v>
      </c>
      <c r="D789" s="822" t="s">
        <v>4231</v>
      </c>
      <c r="E789" s="822" t="s">
        <v>4232</v>
      </c>
      <c r="F789" s="831">
        <v>1</v>
      </c>
      <c r="G789" s="831">
        <v>9701.4</v>
      </c>
      <c r="H789" s="831"/>
      <c r="I789" s="831">
        <v>9701.4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569</v>
      </c>
      <c r="B790" s="822" t="s">
        <v>4870</v>
      </c>
      <c r="C790" s="822" t="s">
        <v>4014</v>
      </c>
      <c r="D790" s="822" t="s">
        <v>4241</v>
      </c>
      <c r="E790" s="822" t="s">
        <v>4242</v>
      </c>
      <c r="F790" s="831">
        <v>5</v>
      </c>
      <c r="G790" s="831">
        <v>1093.3499999999999</v>
      </c>
      <c r="H790" s="831"/>
      <c r="I790" s="831">
        <v>218.67</v>
      </c>
      <c r="J790" s="831"/>
      <c r="K790" s="831"/>
      <c r="L790" s="831"/>
      <c r="M790" s="831"/>
      <c r="N790" s="831">
        <v>6</v>
      </c>
      <c r="O790" s="831">
        <v>1117.08</v>
      </c>
      <c r="P790" s="827"/>
      <c r="Q790" s="832">
        <v>186.17999999999998</v>
      </c>
    </row>
    <row r="791" spans="1:17" ht="14.45" customHeight="1" x14ac:dyDescent="0.2">
      <c r="A791" s="821" t="s">
        <v>569</v>
      </c>
      <c r="B791" s="822" t="s">
        <v>4870</v>
      </c>
      <c r="C791" s="822" t="s">
        <v>4014</v>
      </c>
      <c r="D791" s="822" t="s">
        <v>4245</v>
      </c>
      <c r="E791" s="822" t="s">
        <v>4246</v>
      </c>
      <c r="F791" s="831">
        <v>4</v>
      </c>
      <c r="G791" s="831">
        <v>7059.72</v>
      </c>
      <c r="H791" s="831"/>
      <c r="I791" s="831">
        <v>1764.93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569</v>
      </c>
      <c r="B792" s="822" t="s">
        <v>4870</v>
      </c>
      <c r="C792" s="822" t="s">
        <v>4014</v>
      </c>
      <c r="D792" s="822" t="s">
        <v>4247</v>
      </c>
      <c r="E792" s="822" t="s">
        <v>4246</v>
      </c>
      <c r="F792" s="831">
        <v>1</v>
      </c>
      <c r="G792" s="831">
        <v>1783.48</v>
      </c>
      <c r="H792" s="831"/>
      <c r="I792" s="831">
        <v>1783.48</v>
      </c>
      <c r="J792" s="831">
        <v>1</v>
      </c>
      <c r="K792" s="831">
        <v>1783.48</v>
      </c>
      <c r="L792" s="831"/>
      <c r="M792" s="831">
        <v>1783.48</v>
      </c>
      <c r="N792" s="831"/>
      <c r="O792" s="831"/>
      <c r="P792" s="827"/>
      <c r="Q792" s="832"/>
    </row>
    <row r="793" spans="1:17" ht="14.45" customHeight="1" x14ac:dyDescent="0.2">
      <c r="A793" s="821" t="s">
        <v>569</v>
      </c>
      <c r="B793" s="822" t="s">
        <v>4870</v>
      </c>
      <c r="C793" s="822" t="s">
        <v>4014</v>
      </c>
      <c r="D793" s="822" t="s">
        <v>4248</v>
      </c>
      <c r="E793" s="822" t="s">
        <v>4244</v>
      </c>
      <c r="F793" s="831">
        <v>1</v>
      </c>
      <c r="G793" s="831">
        <v>239.4</v>
      </c>
      <c r="H793" s="831"/>
      <c r="I793" s="831">
        <v>239.4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569</v>
      </c>
      <c r="B794" s="822" t="s">
        <v>4870</v>
      </c>
      <c r="C794" s="822" t="s">
        <v>4014</v>
      </c>
      <c r="D794" s="822" t="s">
        <v>4250</v>
      </c>
      <c r="E794" s="822" t="s">
        <v>4130</v>
      </c>
      <c r="F794" s="831">
        <v>3</v>
      </c>
      <c r="G794" s="831">
        <v>4159.95</v>
      </c>
      <c r="H794" s="831"/>
      <c r="I794" s="831">
        <v>1386.6499999999999</v>
      </c>
      <c r="J794" s="831">
        <v>2</v>
      </c>
      <c r="K794" s="831">
        <v>2370.48</v>
      </c>
      <c r="L794" s="831"/>
      <c r="M794" s="831">
        <v>1185.24</v>
      </c>
      <c r="N794" s="831">
        <v>1</v>
      </c>
      <c r="O794" s="831">
        <v>1185.24</v>
      </c>
      <c r="P794" s="827"/>
      <c r="Q794" s="832">
        <v>1185.24</v>
      </c>
    </row>
    <row r="795" spans="1:17" ht="14.45" customHeight="1" x14ac:dyDescent="0.2">
      <c r="A795" s="821" t="s">
        <v>569</v>
      </c>
      <c r="B795" s="822" t="s">
        <v>4870</v>
      </c>
      <c r="C795" s="822" t="s">
        <v>4014</v>
      </c>
      <c r="D795" s="822" t="s">
        <v>4251</v>
      </c>
      <c r="E795" s="822" t="s">
        <v>4252</v>
      </c>
      <c r="F795" s="831">
        <v>4</v>
      </c>
      <c r="G795" s="831">
        <v>36558.76</v>
      </c>
      <c r="H795" s="831"/>
      <c r="I795" s="831">
        <v>9139.69</v>
      </c>
      <c r="J795" s="831">
        <v>2</v>
      </c>
      <c r="K795" s="831">
        <v>15628.34</v>
      </c>
      <c r="L795" s="831"/>
      <c r="M795" s="831">
        <v>7814.17</v>
      </c>
      <c r="N795" s="831"/>
      <c r="O795" s="831"/>
      <c r="P795" s="827"/>
      <c r="Q795" s="832"/>
    </row>
    <row r="796" spans="1:17" ht="14.45" customHeight="1" x14ac:dyDescent="0.2">
      <c r="A796" s="821" t="s">
        <v>569</v>
      </c>
      <c r="B796" s="822" t="s">
        <v>4870</v>
      </c>
      <c r="C796" s="822" t="s">
        <v>4014</v>
      </c>
      <c r="D796" s="822" t="s">
        <v>4253</v>
      </c>
      <c r="E796" s="822" t="s">
        <v>4254</v>
      </c>
      <c r="F796" s="831">
        <v>7</v>
      </c>
      <c r="G796" s="831">
        <v>14908.11</v>
      </c>
      <c r="H796" s="831"/>
      <c r="I796" s="831">
        <v>2129.73</v>
      </c>
      <c r="J796" s="831">
        <v>4</v>
      </c>
      <c r="K796" s="831">
        <v>7282.96</v>
      </c>
      <c r="L796" s="831"/>
      <c r="M796" s="831">
        <v>1820.74</v>
      </c>
      <c r="N796" s="831">
        <v>8</v>
      </c>
      <c r="O796" s="831">
        <v>14565.92</v>
      </c>
      <c r="P796" s="827"/>
      <c r="Q796" s="832">
        <v>1820.74</v>
      </c>
    </row>
    <row r="797" spans="1:17" ht="14.45" customHeight="1" x14ac:dyDescent="0.2">
      <c r="A797" s="821" t="s">
        <v>569</v>
      </c>
      <c r="B797" s="822" t="s">
        <v>4870</v>
      </c>
      <c r="C797" s="822" t="s">
        <v>4014</v>
      </c>
      <c r="D797" s="822" t="s">
        <v>4255</v>
      </c>
      <c r="E797" s="822" t="s">
        <v>4254</v>
      </c>
      <c r="F797" s="831">
        <v>1</v>
      </c>
      <c r="G797" s="831">
        <v>2342.1799999999998</v>
      </c>
      <c r="H797" s="831"/>
      <c r="I797" s="831">
        <v>2342.1799999999998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569</v>
      </c>
      <c r="B798" s="822" t="s">
        <v>4870</v>
      </c>
      <c r="C798" s="822" t="s">
        <v>4014</v>
      </c>
      <c r="D798" s="822" t="s">
        <v>4268</v>
      </c>
      <c r="E798" s="822" t="s">
        <v>4269</v>
      </c>
      <c r="F798" s="831"/>
      <c r="G798" s="831"/>
      <c r="H798" s="831"/>
      <c r="I798" s="831"/>
      <c r="J798" s="831">
        <v>2</v>
      </c>
      <c r="K798" s="831">
        <v>7656</v>
      </c>
      <c r="L798" s="831"/>
      <c r="M798" s="831">
        <v>3828</v>
      </c>
      <c r="N798" s="831">
        <v>1</v>
      </c>
      <c r="O798" s="831">
        <v>3795</v>
      </c>
      <c r="P798" s="827"/>
      <c r="Q798" s="832">
        <v>3795</v>
      </c>
    </row>
    <row r="799" spans="1:17" ht="14.45" customHeight="1" x14ac:dyDescent="0.2">
      <c r="A799" s="821" t="s">
        <v>569</v>
      </c>
      <c r="B799" s="822" t="s">
        <v>4870</v>
      </c>
      <c r="C799" s="822" t="s">
        <v>4014</v>
      </c>
      <c r="D799" s="822" t="s">
        <v>4270</v>
      </c>
      <c r="E799" s="822" t="s">
        <v>4269</v>
      </c>
      <c r="F799" s="831">
        <v>1</v>
      </c>
      <c r="G799" s="831">
        <v>5400</v>
      </c>
      <c r="H799" s="831"/>
      <c r="I799" s="831">
        <v>5400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569</v>
      </c>
      <c r="B800" s="822" t="s">
        <v>4870</v>
      </c>
      <c r="C800" s="822" t="s">
        <v>4014</v>
      </c>
      <c r="D800" s="822" t="s">
        <v>4271</v>
      </c>
      <c r="E800" s="822" t="s">
        <v>4272</v>
      </c>
      <c r="F800" s="831">
        <v>7</v>
      </c>
      <c r="G800" s="831">
        <v>3852.1</v>
      </c>
      <c r="H800" s="831"/>
      <c r="I800" s="831">
        <v>550.29999999999995</v>
      </c>
      <c r="J800" s="831">
        <v>16</v>
      </c>
      <c r="K800" s="831">
        <v>8445.6</v>
      </c>
      <c r="L800" s="831"/>
      <c r="M800" s="831">
        <v>527.85</v>
      </c>
      <c r="N800" s="831">
        <v>8</v>
      </c>
      <c r="O800" s="831">
        <v>4222.8</v>
      </c>
      <c r="P800" s="827"/>
      <c r="Q800" s="832">
        <v>527.85</v>
      </c>
    </row>
    <row r="801" spans="1:17" ht="14.45" customHeight="1" x14ac:dyDescent="0.2">
      <c r="A801" s="821" t="s">
        <v>569</v>
      </c>
      <c r="B801" s="822" t="s">
        <v>4870</v>
      </c>
      <c r="C801" s="822" t="s">
        <v>4014</v>
      </c>
      <c r="D801" s="822" t="s">
        <v>4286</v>
      </c>
      <c r="E801" s="822" t="s">
        <v>4287</v>
      </c>
      <c r="F801" s="831">
        <v>2</v>
      </c>
      <c r="G801" s="831">
        <v>15434</v>
      </c>
      <c r="H801" s="831"/>
      <c r="I801" s="831">
        <v>7717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569</v>
      </c>
      <c r="B802" s="822" t="s">
        <v>4870</v>
      </c>
      <c r="C802" s="822" t="s">
        <v>4014</v>
      </c>
      <c r="D802" s="822" t="s">
        <v>4296</v>
      </c>
      <c r="E802" s="822" t="s">
        <v>4297</v>
      </c>
      <c r="F802" s="831">
        <v>1</v>
      </c>
      <c r="G802" s="831">
        <v>8691.98</v>
      </c>
      <c r="H802" s="831"/>
      <c r="I802" s="831">
        <v>8691.98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569</v>
      </c>
      <c r="B803" s="822" t="s">
        <v>4870</v>
      </c>
      <c r="C803" s="822" t="s">
        <v>4014</v>
      </c>
      <c r="D803" s="822" t="s">
        <v>4918</v>
      </c>
      <c r="E803" s="822" t="s">
        <v>4919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10780</v>
      </c>
      <c r="P803" s="827"/>
      <c r="Q803" s="832">
        <v>10780</v>
      </c>
    </row>
    <row r="804" spans="1:17" ht="14.45" customHeight="1" x14ac:dyDescent="0.2">
      <c r="A804" s="821" t="s">
        <v>569</v>
      </c>
      <c r="B804" s="822" t="s">
        <v>4870</v>
      </c>
      <c r="C804" s="822" t="s">
        <v>4014</v>
      </c>
      <c r="D804" s="822" t="s">
        <v>4308</v>
      </c>
      <c r="E804" s="822" t="s">
        <v>4309</v>
      </c>
      <c r="F804" s="831">
        <v>1</v>
      </c>
      <c r="G804" s="831">
        <v>4487.38</v>
      </c>
      <c r="H804" s="831"/>
      <c r="I804" s="831">
        <v>4487.38</v>
      </c>
      <c r="J804" s="831">
        <v>1</v>
      </c>
      <c r="K804" s="831">
        <v>4445.8999999999996</v>
      </c>
      <c r="L804" s="831"/>
      <c r="M804" s="831">
        <v>4445.8999999999996</v>
      </c>
      <c r="N804" s="831">
        <v>1</v>
      </c>
      <c r="O804" s="831">
        <v>4445.8999999999996</v>
      </c>
      <c r="P804" s="827"/>
      <c r="Q804" s="832">
        <v>4445.8999999999996</v>
      </c>
    </row>
    <row r="805" spans="1:17" ht="14.45" customHeight="1" x14ac:dyDescent="0.2">
      <c r="A805" s="821" t="s">
        <v>569</v>
      </c>
      <c r="B805" s="822" t="s">
        <v>4870</v>
      </c>
      <c r="C805" s="822" t="s">
        <v>4014</v>
      </c>
      <c r="D805" s="822" t="s">
        <v>4312</v>
      </c>
      <c r="E805" s="822" t="s">
        <v>4313</v>
      </c>
      <c r="F805" s="831">
        <v>2</v>
      </c>
      <c r="G805" s="831">
        <v>625.96</v>
      </c>
      <c r="H805" s="831"/>
      <c r="I805" s="831">
        <v>312.98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569</v>
      </c>
      <c r="B806" s="822" t="s">
        <v>4870</v>
      </c>
      <c r="C806" s="822" t="s">
        <v>4014</v>
      </c>
      <c r="D806" s="822" t="s">
        <v>4321</v>
      </c>
      <c r="E806" s="822" t="s">
        <v>4322</v>
      </c>
      <c r="F806" s="831"/>
      <c r="G806" s="831"/>
      <c r="H806" s="831"/>
      <c r="I806" s="831"/>
      <c r="J806" s="831">
        <v>2</v>
      </c>
      <c r="K806" s="831">
        <v>4004.5</v>
      </c>
      <c r="L806" s="831"/>
      <c r="M806" s="831">
        <v>2002.25</v>
      </c>
      <c r="N806" s="831"/>
      <c r="O806" s="831"/>
      <c r="P806" s="827"/>
      <c r="Q806" s="832"/>
    </row>
    <row r="807" spans="1:17" ht="14.45" customHeight="1" x14ac:dyDescent="0.2">
      <c r="A807" s="821" t="s">
        <v>569</v>
      </c>
      <c r="B807" s="822" t="s">
        <v>4870</v>
      </c>
      <c r="C807" s="822" t="s">
        <v>4014</v>
      </c>
      <c r="D807" s="822" t="s">
        <v>4323</v>
      </c>
      <c r="E807" s="822" t="s">
        <v>4324</v>
      </c>
      <c r="F807" s="831"/>
      <c r="G807" s="831"/>
      <c r="H807" s="831"/>
      <c r="I807" s="831"/>
      <c r="J807" s="831"/>
      <c r="K807" s="831"/>
      <c r="L807" s="831"/>
      <c r="M807" s="831"/>
      <c r="N807" s="831">
        <v>6</v>
      </c>
      <c r="O807" s="831">
        <v>3378</v>
      </c>
      <c r="P807" s="827"/>
      <c r="Q807" s="832">
        <v>563</v>
      </c>
    </row>
    <row r="808" spans="1:17" ht="14.45" customHeight="1" x14ac:dyDescent="0.2">
      <c r="A808" s="821" t="s">
        <v>569</v>
      </c>
      <c r="B808" s="822" t="s">
        <v>4870</v>
      </c>
      <c r="C808" s="822" t="s">
        <v>4014</v>
      </c>
      <c r="D808" s="822" t="s">
        <v>4327</v>
      </c>
      <c r="E808" s="822" t="s">
        <v>4328</v>
      </c>
      <c r="F808" s="831">
        <v>1</v>
      </c>
      <c r="G808" s="831">
        <v>699.55</v>
      </c>
      <c r="H808" s="831"/>
      <c r="I808" s="831">
        <v>699.55</v>
      </c>
      <c r="J808" s="831"/>
      <c r="K808" s="831"/>
      <c r="L808" s="831"/>
      <c r="M808" s="831"/>
      <c r="N808" s="831">
        <v>3</v>
      </c>
      <c r="O808" s="831">
        <v>1792.47</v>
      </c>
      <c r="P808" s="827"/>
      <c r="Q808" s="832">
        <v>597.49</v>
      </c>
    </row>
    <row r="809" spans="1:17" ht="14.45" customHeight="1" x14ac:dyDescent="0.2">
      <c r="A809" s="821" t="s">
        <v>569</v>
      </c>
      <c r="B809" s="822" t="s">
        <v>4870</v>
      </c>
      <c r="C809" s="822" t="s">
        <v>4014</v>
      </c>
      <c r="D809" s="822" t="s">
        <v>4332</v>
      </c>
      <c r="E809" s="822" t="s">
        <v>4333</v>
      </c>
      <c r="F809" s="831">
        <v>1</v>
      </c>
      <c r="G809" s="831">
        <v>1698.82</v>
      </c>
      <c r="H809" s="831"/>
      <c r="I809" s="831">
        <v>1698.82</v>
      </c>
      <c r="J809" s="831">
        <v>1</v>
      </c>
      <c r="K809" s="831">
        <v>525.37</v>
      </c>
      <c r="L809" s="831"/>
      <c r="M809" s="831">
        <v>525.37</v>
      </c>
      <c r="N809" s="831"/>
      <c r="O809" s="831"/>
      <c r="P809" s="827"/>
      <c r="Q809" s="832"/>
    </row>
    <row r="810" spans="1:17" ht="14.45" customHeight="1" x14ac:dyDescent="0.2">
      <c r="A810" s="821" t="s">
        <v>569</v>
      </c>
      <c r="B810" s="822" t="s">
        <v>4870</v>
      </c>
      <c r="C810" s="822" t="s">
        <v>4014</v>
      </c>
      <c r="D810" s="822" t="s">
        <v>4338</v>
      </c>
      <c r="E810" s="822" t="s">
        <v>4045</v>
      </c>
      <c r="F810" s="831">
        <v>6</v>
      </c>
      <c r="G810" s="831">
        <v>5627.46</v>
      </c>
      <c r="H810" s="831"/>
      <c r="I810" s="831">
        <v>937.91</v>
      </c>
      <c r="J810" s="831">
        <v>9</v>
      </c>
      <c r="K810" s="831">
        <v>7210.89</v>
      </c>
      <c r="L810" s="831"/>
      <c r="M810" s="831">
        <v>801.21</v>
      </c>
      <c r="N810" s="831"/>
      <c r="O810" s="831"/>
      <c r="P810" s="827"/>
      <c r="Q810" s="832"/>
    </row>
    <row r="811" spans="1:17" ht="14.45" customHeight="1" x14ac:dyDescent="0.2">
      <c r="A811" s="821" t="s">
        <v>569</v>
      </c>
      <c r="B811" s="822" t="s">
        <v>4870</v>
      </c>
      <c r="C811" s="822" t="s">
        <v>4014</v>
      </c>
      <c r="D811" s="822" t="s">
        <v>4339</v>
      </c>
      <c r="E811" s="822" t="s">
        <v>4024</v>
      </c>
      <c r="F811" s="831">
        <v>1</v>
      </c>
      <c r="G811" s="831">
        <v>466.47</v>
      </c>
      <c r="H811" s="831"/>
      <c r="I811" s="831">
        <v>466.47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569</v>
      </c>
      <c r="B812" s="822" t="s">
        <v>4870</v>
      </c>
      <c r="C812" s="822" t="s">
        <v>4014</v>
      </c>
      <c r="D812" s="822" t="s">
        <v>4920</v>
      </c>
      <c r="E812" s="822" t="s">
        <v>4921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1212.55</v>
      </c>
      <c r="P812" s="827"/>
      <c r="Q812" s="832">
        <v>1212.55</v>
      </c>
    </row>
    <row r="813" spans="1:17" ht="14.45" customHeight="1" x14ac:dyDescent="0.2">
      <c r="A813" s="821" t="s">
        <v>569</v>
      </c>
      <c r="B813" s="822" t="s">
        <v>4870</v>
      </c>
      <c r="C813" s="822" t="s">
        <v>4014</v>
      </c>
      <c r="D813" s="822" t="s">
        <v>4343</v>
      </c>
      <c r="E813" s="822" t="s">
        <v>4344</v>
      </c>
      <c r="F813" s="831">
        <v>8</v>
      </c>
      <c r="G813" s="831">
        <v>16876</v>
      </c>
      <c r="H813" s="831"/>
      <c r="I813" s="831">
        <v>2109.5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569</v>
      </c>
      <c r="B814" s="822" t="s">
        <v>4870</v>
      </c>
      <c r="C814" s="822" t="s">
        <v>4014</v>
      </c>
      <c r="D814" s="822" t="s">
        <v>4345</v>
      </c>
      <c r="E814" s="822" t="s">
        <v>4036</v>
      </c>
      <c r="F814" s="831">
        <v>1</v>
      </c>
      <c r="G814" s="831">
        <v>139.91</v>
      </c>
      <c r="H814" s="831"/>
      <c r="I814" s="831">
        <v>139.91</v>
      </c>
      <c r="J814" s="831">
        <v>1</v>
      </c>
      <c r="K814" s="831">
        <v>119.6</v>
      </c>
      <c r="L814" s="831"/>
      <c r="M814" s="831">
        <v>119.6</v>
      </c>
      <c r="N814" s="831">
        <v>1</v>
      </c>
      <c r="O814" s="831">
        <v>139.91</v>
      </c>
      <c r="P814" s="827"/>
      <c r="Q814" s="832">
        <v>139.91</v>
      </c>
    </row>
    <row r="815" spans="1:17" ht="14.45" customHeight="1" x14ac:dyDescent="0.2">
      <c r="A815" s="821" t="s">
        <v>569</v>
      </c>
      <c r="B815" s="822" t="s">
        <v>4870</v>
      </c>
      <c r="C815" s="822" t="s">
        <v>4014</v>
      </c>
      <c r="D815" s="822" t="s">
        <v>4354</v>
      </c>
      <c r="E815" s="822" t="s">
        <v>4355</v>
      </c>
      <c r="F815" s="831">
        <v>5</v>
      </c>
      <c r="G815" s="831">
        <v>6798.55</v>
      </c>
      <c r="H815" s="831"/>
      <c r="I815" s="831">
        <v>1359.71</v>
      </c>
      <c r="J815" s="831"/>
      <c r="K815" s="831"/>
      <c r="L815" s="831"/>
      <c r="M815" s="831"/>
      <c r="N815" s="831">
        <v>4</v>
      </c>
      <c r="O815" s="831">
        <v>4355.24</v>
      </c>
      <c r="P815" s="827"/>
      <c r="Q815" s="832">
        <v>1088.81</v>
      </c>
    </row>
    <row r="816" spans="1:17" ht="14.45" customHeight="1" x14ac:dyDescent="0.2">
      <c r="A816" s="821" t="s">
        <v>569</v>
      </c>
      <c r="B816" s="822" t="s">
        <v>4870</v>
      </c>
      <c r="C816" s="822" t="s">
        <v>4014</v>
      </c>
      <c r="D816" s="822" t="s">
        <v>4361</v>
      </c>
      <c r="E816" s="822" t="s">
        <v>4362</v>
      </c>
      <c r="F816" s="831">
        <v>1</v>
      </c>
      <c r="G816" s="831">
        <v>1075.75</v>
      </c>
      <c r="H816" s="831"/>
      <c r="I816" s="831">
        <v>1075.75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569</v>
      </c>
      <c r="B817" s="822" t="s">
        <v>4870</v>
      </c>
      <c r="C817" s="822" t="s">
        <v>4014</v>
      </c>
      <c r="D817" s="822" t="s">
        <v>4363</v>
      </c>
      <c r="E817" s="822" t="s">
        <v>4364</v>
      </c>
      <c r="F817" s="831">
        <v>3</v>
      </c>
      <c r="G817" s="831">
        <v>4850.1900000000005</v>
      </c>
      <c r="H817" s="831"/>
      <c r="I817" s="831">
        <v>1616.7300000000002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569</v>
      </c>
      <c r="B818" s="822" t="s">
        <v>4870</v>
      </c>
      <c r="C818" s="822" t="s">
        <v>4014</v>
      </c>
      <c r="D818" s="822" t="s">
        <v>4365</v>
      </c>
      <c r="E818" s="822" t="s">
        <v>4366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248.73</v>
      </c>
      <c r="P818" s="827"/>
      <c r="Q818" s="832">
        <v>248.73</v>
      </c>
    </row>
    <row r="819" spans="1:17" ht="14.45" customHeight="1" x14ac:dyDescent="0.2">
      <c r="A819" s="821" t="s">
        <v>569</v>
      </c>
      <c r="B819" s="822" t="s">
        <v>4870</v>
      </c>
      <c r="C819" s="822" t="s">
        <v>4014</v>
      </c>
      <c r="D819" s="822" t="s">
        <v>4369</v>
      </c>
      <c r="E819" s="822"/>
      <c r="F819" s="831">
        <v>8</v>
      </c>
      <c r="G819" s="831">
        <v>711.2</v>
      </c>
      <c r="H819" s="831"/>
      <c r="I819" s="831">
        <v>88.9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569</v>
      </c>
      <c r="B820" s="822" t="s">
        <v>4870</v>
      </c>
      <c r="C820" s="822" t="s">
        <v>4014</v>
      </c>
      <c r="D820" s="822" t="s">
        <v>4375</v>
      </c>
      <c r="E820" s="822" t="s">
        <v>4376</v>
      </c>
      <c r="F820" s="831">
        <v>2</v>
      </c>
      <c r="G820" s="831">
        <v>134</v>
      </c>
      <c r="H820" s="831"/>
      <c r="I820" s="831">
        <v>67</v>
      </c>
      <c r="J820" s="831">
        <v>1.7000000000000002</v>
      </c>
      <c r="K820" s="831">
        <v>113.9</v>
      </c>
      <c r="L820" s="831"/>
      <c r="M820" s="831">
        <v>67</v>
      </c>
      <c r="N820" s="831">
        <v>1.7</v>
      </c>
      <c r="O820" s="831">
        <v>113.9</v>
      </c>
      <c r="P820" s="827"/>
      <c r="Q820" s="832">
        <v>67</v>
      </c>
    </row>
    <row r="821" spans="1:17" ht="14.45" customHeight="1" x14ac:dyDescent="0.2">
      <c r="A821" s="821" t="s">
        <v>569</v>
      </c>
      <c r="B821" s="822" t="s">
        <v>4870</v>
      </c>
      <c r="C821" s="822" t="s">
        <v>4014</v>
      </c>
      <c r="D821" s="822" t="s">
        <v>4922</v>
      </c>
      <c r="E821" s="822" t="s">
        <v>4923</v>
      </c>
      <c r="F821" s="831">
        <v>7</v>
      </c>
      <c r="G821" s="831">
        <v>24043.739999999998</v>
      </c>
      <c r="H821" s="831"/>
      <c r="I821" s="831">
        <v>3434.8199999999997</v>
      </c>
      <c r="J821" s="831">
        <v>6</v>
      </c>
      <c r="K821" s="831">
        <v>20608.919999999998</v>
      </c>
      <c r="L821" s="831"/>
      <c r="M821" s="831">
        <v>3434.8199999999997</v>
      </c>
      <c r="N821" s="831"/>
      <c r="O821" s="831"/>
      <c r="P821" s="827"/>
      <c r="Q821" s="832"/>
    </row>
    <row r="822" spans="1:17" ht="14.45" customHeight="1" x14ac:dyDescent="0.2">
      <c r="A822" s="821" t="s">
        <v>569</v>
      </c>
      <c r="B822" s="822" t="s">
        <v>4870</v>
      </c>
      <c r="C822" s="822" t="s">
        <v>4014</v>
      </c>
      <c r="D822" s="822" t="s">
        <v>4377</v>
      </c>
      <c r="E822" s="822" t="s">
        <v>4378</v>
      </c>
      <c r="F822" s="831">
        <v>2</v>
      </c>
      <c r="G822" s="831">
        <v>10925.96</v>
      </c>
      <c r="H822" s="831"/>
      <c r="I822" s="831">
        <v>5462.98</v>
      </c>
      <c r="J822" s="831">
        <v>2</v>
      </c>
      <c r="K822" s="831">
        <v>9356.76</v>
      </c>
      <c r="L822" s="831"/>
      <c r="M822" s="831">
        <v>4678.38</v>
      </c>
      <c r="N822" s="831">
        <v>4</v>
      </c>
      <c r="O822" s="831">
        <v>20592.25</v>
      </c>
      <c r="P822" s="827"/>
      <c r="Q822" s="832">
        <v>5148.0625</v>
      </c>
    </row>
    <row r="823" spans="1:17" ht="14.45" customHeight="1" x14ac:dyDescent="0.2">
      <c r="A823" s="821" t="s">
        <v>569</v>
      </c>
      <c r="B823" s="822" t="s">
        <v>4870</v>
      </c>
      <c r="C823" s="822" t="s">
        <v>4014</v>
      </c>
      <c r="D823" s="822" t="s">
        <v>4924</v>
      </c>
      <c r="E823" s="822" t="s">
        <v>4925</v>
      </c>
      <c r="F823" s="831">
        <v>2</v>
      </c>
      <c r="G823" s="831">
        <v>31616.959999999999</v>
      </c>
      <c r="H823" s="831"/>
      <c r="I823" s="831">
        <v>15808.48</v>
      </c>
      <c r="J823" s="831">
        <v>2</v>
      </c>
      <c r="K823" s="831">
        <v>31616.959999999999</v>
      </c>
      <c r="L823" s="831"/>
      <c r="M823" s="831">
        <v>15808.48</v>
      </c>
      <c r="N823" s="831"/>
      <c r="O823" s="831"/>
      <c r="P823" s="827"/>
      <c r="Q823" s="832"/>
    </row>
    <row r="824" spans="1:17" ht="14.45" customHeight="1" x14ac:dyDescent="0.2">
      <c r="A824" s="821" t="s">
        <v>569</v>
      </c>
      <c r="B824" s="822" t="s">
        <v>4870</v>
      </c>
      <c r="C824" s="822" t="s">
        <v>4014</v>
      </c>
      <c r="D824" s="822" t="s">
        <v>4926</v>
      </c>
      <c r="E824" s="822" t="s">
        <v>4927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2185</v>
      </c>
      <c r="P824" s="827"/>
      <c r="Q824" s="832">
        <v>2185</v>
      </c>
    </row>
    <row r="825" spans="1:17" ht="14.45" customHeight="1" x14ac:dyDescent="0.2">
      <c r="A825" s="821" t="s">
        <v>569</v>
      </c>
      <c r="B825" s="822" t="s">
        <v>4870</v>
      </c>
      <c r="C825" s="822" t="s">
        <v>4014</v>
      </c>
      <c r="D825" s="822" t="s">
        <v>4383</v>
      </c>
      <c r="E825" s="822" t="s">
        <v>4384</v>
      </c>
      <c r="F825" s="831">
        <v>2</v>
      </c>
      <c r="G825" s="831">
        <v>308</v>
      </c>
      <c r="H825" s="831"/>
      <c r="I825" s="831">
        <v>154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569</v>
      </c>
      <c r="B826" s="822" t="s">
        <v>4870</v>
      </c>
      <c r="C826" s="822" t="s">
        <v>4014</v>
      </c>
      <c r="D826" s="822" t="s">
        <v>4928</v>
      </c>
      <c r="E826" s="822" t="s">
        <v>4929</v>
      </c>
      <c r="F826" s="831"/>
      <c r="G826" s="831"/>
      <c r="H826" s="831"/>
      <c r="I826" s="831"/>
      <c r="J826" s="831"/>
      <c r="K826" s="831"/>
      <c r="L826" s="831"/>
      <c r="M826" s="831"/>
      <c r="N826" s="831">
        <v>2</v>
      </c>
      <c r="O826" s="831">
        <v>7146.86</v>
      </c>
      <c r="P826" s="827"/>
      <c r="Q826" s="832">
        <v>3573.43</v>
      </c>
    </row>
    <row r="827" spans="1:17" ht="14.45" customHeight="1" x14ac:dyDescent="0.2">
      <c r="A827" s="821" t="s">
        <v>569</v>
      </c>
      <c r="B827" s="822" t="s">
        <v>4870</v>
      </c>
      <c r="C827" s="822" t="s">
        <v>4014</v>
      </c>
      <c r="D827" s="822" t="s">
        <v>4385</v>
      </c>
      <c r="E827" s="822" t="s">
        <v>4386</v>
      </c>
      <c r="F827" s="831"/>
      <c r="G827" s="831"/>
      <c r="H827" s="831"/>
      <c r="I827" s="831"/>
      <c r="J827" s="831"/>
      <c r="K827" s="831"/>
      <c r="L827" s="831"/>
      <c r="M827" s="831"/>
      <c r="N827" s="831">
        <v>4</v>
      </c>
      <c r="O827" s="831">
        <v>6440</v>
      </c>
      <c r="P827" s="827"/>
      <c r="Q827" s="832">
        <v>1610</v>
      </c>
    </row>
    <row r="828" spans="1:17" ht="14.45" customHeight="1" x14ac:dyDescent="0.2">
      <c r="A828" s="821" t="s">
        <v>569</v>
      </c>
      <c r="B828" s="822" t="s">
        <v>4870</v>
      </c>
      <c r="C828" s="822" t="s">
        <v>4014</v>
      </c>
      <c r="D828" s="822" t="s">
        <v>4930</v>
      </c>
      <c r="E828" s="822" t="s">
        <v>4931</v>
      </c>
      <c r="F828" s="831">
        <v>4</v>
      </c>
      <c r="G828" s="831">
        <v>6153.08</v>
      </c>
      <c r="H828" s="831"/>
      <c r="I828" s="831">
        <v>1538.27</v>
      </c>
      <c r="J828" s="831">
        <v>4</v>
      </c>
      <c r="K828" s="831">
        <v>6153.08</v>
      </c>
      <c r="L828" s="831"/>
      <c r="M828" s="831">
        <v>1538.27</v>
      </c>
      <c r="N828" s="831"/>
      <c r="O828" s="831"/>
      <c r="P828" s="827"/>
      <c r="Q828" s="832"/>
    </row>
    <row r="829" spans="1:17" ht="14.45" customHeight="1" x14ac:dyDescent="0.2">
      <c r="A829" s="821" t="s">
        <v>569</v>
      </c>
      <c r="B829" s="822" t="s">
        <v>4870</v>
      </c>
      <c r="C829" s="822" t="s">
        <v>4014</v>
      </c>
      <c r="D829" s="822" t="s">
        <v>4414</v>
      </c>
      <c r="E829" s="822" t="s">
        <v>4313</v>
      </c>
      <c r="F829" s="831">
        <v>36</v>
      </c>
      <c r="G829" s="831">
        <v>10265.4</v>
      </c>
      <c r="H829" s="831"/>
      <c r="I829" s="831">
        <v>285.14999999999998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569</v>
      </c>
      <c r="B830" s="822" t="s">
        <v>4870</v>
      </c>
      <c r="C830" s="822" t="s">
        <v>4014</v>
      </c>
      <c r="D830" s="822" t="s">
        <v>4415</v>
      </c>
      <c r="E830" s="822" t="s">
        <v>4416</v>
      </c>
      <c r="F830" s="831">
        <v>1</v>
      </c>
      <c r="G830" s="831">
        <v>5641.96</v>
      </c>
      <c r="H830" s="831"/>
      <c r="I830" s="831">
        <v>5641.96</v>
      </c>
      <c r="J830" s="831">
        <v>1</v>
      </c>
      <c r="K830" s="831">
        <v>4823.79</v>
      </c>
      <c r="L830" s="831"/>
      <c r="M830" s="831">
        <v>4823.79</v>
      </c>
      <c r="N830" s="831">
        <v>1</v>
      </c>
      <c r="O830" s="831">
        <v>4823.82</v>
      </c>
      <c r="P830" s="827"/>
      <c r="Q830" s="832">
        <v>4823.82</v>
      </c>
    </row>
    <row r="831" spans="1:17" ht="14.45" customHeight="1" x14ac:dyDescent="0.2">
      <c r="A831" s="821" t="s">
        <v>569</v>
      </c>
      <c r="B831" s="822" t="s">
        <v>4870</v>
      </c>
      <c r="C831" s="822" t="s">
        <v>4014</v>
      </c>
      <c r="D831" s="822" t="s">
        <v>4429</v>
      </c>
      <c r="E831" s="822" t="s">
        <v>4313</v>
      </c>
      <c r="F831" s="831">
        <v>5</v>
      </c>
      <c r="G831" s="831">
        <v>3455.2</v>
      </c>
      <c r="H831" s="831"/>
      <c r="I831" s="831">
        <v>691.04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569</v>
      </c>
      <c r="B832" s="822" t="s">
        <v>4870</v>
      </c>
      <c r="C832" s="822" t="s">
        <v>4014</v>
      </c>
      <c r="D832" s="822" t="s">
        <v>4932</v>
      </c>
      <c r="E832" s="822" t="s">
        <v>4313</v>
      </c>
      <c r="F832" s="831">
        <v>1</v>
      </c>
      <c r="G832" s="831">
        <v>1209.6199999999999</v>
      </c>
      <c r="H832" s="831"/>
      <c r="I832" s="831">
        <v>1209.6199999999999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569</v>
      </c>
      <c r="B833" s="822" t="s">
        <v>4870</v>
      </c>
      <c r="C833" s="822" t="s">
        <v>4014</v>
      </c>
      <c r="D833" s="822" t="s">
        <v>4456</v>
      </c>
      <c r="E833" s="822" t="s">
        <v>4457</v>
      </c>
      <c r="F833" s="831">
        <v>1</v>
      </c>
      <c r="G833" s="831">
        <v>5086.58</v>
      </c>
      <c r="H833" s="831"/>
      <c r="I833" s="831">
        <v>5086.58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569</v>
      </c>
      <c r="B834" s="822" t="s">
        <v>4870</v>
      </c>
      <c r="C834" s="822" t="s">
        <v>4014</v>
      </c>
      <c r="D834" s="822" t="s">
        <v>4458</v>
      </c>
      <c r="E834" s="822" t="s">
        <v>4459</v>
      </c>
      <c r="F834" s="831">
        <v>1</v>
      </c>
      <c r="G834" s="831">
        <v>19851.75</v>
      </c>
      <c r="H834" s="831"/>
      <c r="I834" s="831">
        <v>19851.75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569</v>
      </c>
      <c r="B835" s="822" t="s">
        <v>4870</v>
      </c>
      <c r="C835" s="822" t="s">
        <v>4014</v>
      </c>
      <c r="D835" s="822" t="s">
        <v>4462</v>
      </c>
      <c r="E835" s="822" t="s">
        <v>4463</v>
      </c>
      <c r="F835" s="831">
        <v>1</v>
      </c>
      <c r="G835" s="831">
        <v>9751.4599999999991</v>
      </c>
      <c r="H835" s="831"/>
      <c r="I835" s="831">
        <v>9751.4599999999991</v>
      </c>
      <c r="J835" s="831">
        <v>4</v>
      </c>
      <c r="K835" s="831">
        <v>29459.360000000001</v>
      </c>
      <c r="L835" s="831"/>
      <c r="M835" s="831">
        <v>7364.84</v>
      </c>
      <c r="N835" s="831"/>
      <c r="O835" s="831"/>
      <c r="P835" s="827"/>
      <c r="Q835" s="832"/>
    </row>
    <row r="836" spans="1:17" ht="14.45" customHeight="1" x14ac:dyDescent="0.2">
      <c r="A836" s="821" t="s">
        <v>569</v>
      </c>
      <c r="B836" s="822" t="s">
        <v>4870</v>
      </c>
      <c r="C836" s="822" t="s">
        <v>4014</v>
      </c>
      <c r="D836" s="822" t="s">
        <v>4465</v>
      </c>
      <c r="E836" s="822" t="s">
        <v>4120</v>
      </c>
      <c r="F836" s="831">
        <v>4</v>
      </c>
      <c r="G836" s="831">
        <v>4824</v>
      </c>
      <c r="H836" s="831"/>
      <c r="I836" s="831">
        <v>1206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569</v>
      </c>
      <c r="B837" s="822" t="s">
        <v>4870</v>
      </c>
      <c r="C837" s="822" t="s">
        <v>4014</v>
      </c>
      <c r="D837" s="822" t="s">
        <v>4933</v>
      </c>
      <c r="E837" s="822" t="s">
        <v>4934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490</v>
      </c>
      <c r="P837" s="827"/>
      <c r="Q837" s="832">
        <v>490</v>
      </c>
    </row>
    <row r="838" spans="1:17" ht="14.45" customHeight="1" x14ac:dyDescent="0.2">
      <c r="A838" s="821" t="s">
        <v>569</v>
      </c>
      <c r="B838" s="822" t="s">
        <v>4870</v>
      </c>
      <c r="C838" s="822" t="s">
        <v>4014</v>
      </c>
      <c r="D838" s="822" t="s">
        <v>4473</v>
      </c>
      <c r="E838" s="822" t="s">
        <v>4474</v>
      </c>
      <c r="F838" s="831">
        <v>1</v>
      </c>
      <c r="G838" s="831">
        <v>9888.98</v>
      </c>
      <c r="H838" s="831"/>
      <c r="I838" s="831">
        <v>9888.98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569</v>
      </c>
      <c r="B839" s="822" t="s">
        <v>4870</v>
      </c>
      <c r="C839" s="822" t="s">
        <v>4014</v>
      </c>
      <c r="D839" s="822" t="s">
        <v>4477</v>
      </c>
      <c r="E839" s="822" t="s">
        <v>4422</v>
      </c>
      <c r="F839" s="831">
        <v>0.2</v>
      </c>
      <c r="G839" s="831">
        <v>1100.3800000000001</v>
      </c>
      <c r="H839" s="831"/>
      <c r="I839" s="831">
        <v>5501.9000000000005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569</v>
      </c>
      <c r="B840" s="822" t="s">
        <v>4870</v>
      </c>
      <c r="C840" s="822" t="s">
        <v>4014</v>
      </c>
      <c r="D840" s="822" t="s">
        <v>4478</v>
      </c>
      <c r="E840" s="822" t="s">
        <v>4122</v>
      </c>
      <c r="F840" s="831">
        <v>2</v>
      </c>
      <c r="G840" s="831">
        <v>23125.42</v>
      </c>
      <c r="H840" s="831"/>
      <c r="I840" s="831">
        <v>11562.71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569</v>
      </c>
      <c r="B841" s="822" t="s">
        <v>4870</v>
      </c>
      <c r="C841" s="822" t="s">
        <v>4014</v>
      </c>
      <c r="D841" s="822" t="s">
        <v>4486</v>
      </c>
      <c r="E841" s="822" t="s">
        <v>4487</v>
      </c>
      <c r="F841" s="831">
        <v>1</v>
      </c>
      <c r="G841" s="831">
        <v>4642.91</v>
      </c>
      <c r="H841" s="831"/>
      <c r="I841" s="831">
        <v>4642.91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569</v>
      </c>
      <c r="B842" s="822" t="s">
        <v>4870</v>
      </c>
      <c r="C842" s="822" t="s">
        <v>4014</v>
      </c>
      <c r="D842" s="822" t="s">
        <v>4935</v>
      </c>
      <c r="E842" s="822" t="s">
        <v>4936</v>
      </c>
      <c r="F842" s="831">
        <v>1</v>
      </c>
      <c r="G842" s="831">
        <v>7356.11</v>
      </c>
      <c r="H842" s="831"/>
      <c r="I842" s="831">
        <v>7356.11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569</v>
      </c>
      <c r="B843" s="822" t="s">
        <v>4870</v>
      </c>
      <c r="C843" s="822" t="s">
        <v>4014</v>
      </c>
      <c r="D843" s="822" t="s">
        <v>4498</v>
      </c>
      <c r="E843" s="822" t="s">
        <v>4499</v>
      </c>
      <c r="F843" s="831">
        <v>1</v>
      </c>
      <c r="G843" s="831">
        <v>10707.71</v>
      </c>
      <c r="H843" s="831"/>
      <c r="I843" s="831">
        <v>10707.71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569</v>
      </c>
      <c r="B844" s="822" t="s">
        <v>4870</v>
      </c>
      <c r="C844" s="822" t="s">
        <v>4014</v>
      </c>
      <c r="D844" s="822" t="s">
        <v>4937</v>
      </c>
      <c r="E844" s="822" t="s">
        <v>4474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10711.85</v>
      </c>
      <c r="P844" s="827"/>
      <c r="Q844" s="832">
        <v>10711.85</v>
      </c>
    </row>
    <row r="845" spans="1:17" ht="14.45" customHeight="1" x14ac:dyDescent="0.2">
      <c r="A845" s="821" t="s">
        <v>569</v>
      </c>
      <c r="B845" s="822" t="s">
        <v>4870</v>
      </c>
      <c r="C845" s="822" t="s">
        <v>4014</v>
      </c>
      <c r="D845" s="822" t="s">
        <v>4938</v>
      </c>
      <c r="E845" s="822" t="s">
        <v>4939</v>
      </c>
      <c r="F845" s="831"/>
      <c r="G845" s="831"/>
      <c r="H845" s="831"/>
      <c r="I845" s="831"/>
      <c r="J845" s="831">
        <v>2</v>
      </c>
      <c r="K845" s="831">
        <v>4378.3</v>
      </c>
      <c r="L845" s="831"/>
      <c r="M845" s="831">
        <v>2189.15</v>
      </c>
      <c r="N845" s="831">
        <v>4</v>
      </c>
      <c r="O845" s="831">
        <v>8756.6</v>
      </c>
      <c r="P845" s="827"/>
      <c r="Q845" s="832">
        <v>2189.15</v>
      </c>
    </row>
    <row r="846" spans="1:17" ht="14.45" customHeight="1" x14ac:dyDescent="0.2">
      <c r="A846" s="821" t="s">
        <v>569</v>
      </c>
      <c r="B846" s="822" t="s">
        <v>4870</v>
      </c>
      <c r="C846" s="822" t="s">
        <v>4014</v>
      </c>
      <c r="D846" s="822" t="s">
        <v>4940</v>
      </c>
      <c r="E846" s="822" t="s">
        <v>4474</v>
      </c>
      <c r="F846" s="831"/>
      <c r="G846" s="831"/>
      <c r="H846" s="831"/>
      <c r="I846" s="831"/>
      <c r="J846" s="831">
        <v>1</v>
      </c>
      <c r="K846" s="831">
        <v>7893.12</v>
      </c>
      <c r="L846" s="831"/>
      <c r="M846" s="831">
        <v>7893.12</v>
      </c>
      <c r="N846" s="831"/>
      <c r="O846" s="831"/>
      <c r="P846" s="827"/>
      <c r="Q846" s="832"/>
    </row>
    <row r="847" spans="1:17" ht="14.45" customHeight="1" x14ac:dyDescent="0.2">
      <c r="A847" s="821" t="s">
        <v>569</v>
      </c>
      <c r="B847" s="822" t="s">
        <v>4870</v>
      </c>
      <c r="C847" s="822" t="s">
        <v>4014</v>
      </c>
      <c r="D847" s="822" t="s">
        <v>4509</v>
      </c>
      <c r="E847" s="822" t="s">
        <v>4510</v>
      </c>
      <c r="F847" s="831"/>
      <c r="G847" s="831"/>
      <c r="H847" s="831"/>
      <c r="I847" s="831"/>
      <c r="J847" s="831">
        <v>3</v>
      </c>
      <c r="K847" s="831">
        <v>320.43</v>
      </c>
      <c r="L847" s="831"/>
      <c r="M847" s="831">
        <v>106.81</v>
      </c>
      <c r="N847" s="831">
        <v>6</v>
      </c>
      <c r="O847" s="831">
        <v>660.06</v>
      </c>
      <c r="P847" s="827"/>
      <c r="Q847" s="832">
        <v>110.00999999999999</v>
      </c>
    </row>
    <row r="848" spans="1:17" ht="14.45" customHeight="1" x14ac:dyDescent="0.2">
      <c r="A848" s="821" t="s">
        <v>569</v>
      </c>
      <c r="B848" s="822" t="s">
        <v>4870</v>
      </c>
      <c r="C848" s="822" t="s">
        <v>4014</v>
      </c>
      <c r="D848" s="822" t="s">
        <v>4517</v>
      </c>
      <c r="E848" s="822" t="s">
        <v>4518</v>
      </c>
      <c r="F848" s="831"/>
      <c r="G848" s="831"/>
      <c r="H848" s="831"/>
      <c r="I848" s="831"/>
      <c r="J848" s="831"/>
      <c r="K848" s="831"/>
      <c r="L848" s="831"/>
      <c r="M848" s="831"/>
      <c r="N848" s="831">
        <v>14</v>
      </c>
      <c r="O848" s="831">
        <v>2359.2000000000003</v>
      </c>
      <c r="P848" s="827"/>
      <c r="Q848" s="832">
        <v>168.51428571428573</v>
      </c>
    </row>
    <row r="849" spans="1:17" ht="14.45" customHeight="1" x14ac:dyDescent="0.2">
      <c r="A849" s="821" t="s">
        <v>569</v>
      </c>
      <c r="B849" s="822" t="s">
        <v>4870</v>
      </c>
      <c r="C849" s="822" t="s">
        <v>4014</v>
      </c>
      <c r="D849" s="822" t="s">
        <v>4521</v>
      </c>
      <c r="E849" s="822" t="s">
        <v>4330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10086.93</v>
      </c>
      <c r="P849" s="827"/>
      <c r="Q849" s="832">
        <v>10086.93</v>
      </c>
    </row>
    <row r="850" spans="1:17" ht="14.45" customHeight="1" x14ac:dyDescent="0.2">
      <c r="A850" s="821" t="s">
        <v>569</v>
      </c>
      <c r="B850" s="822" t="s">
        <v>4870</v>
      </c>
      <c r="C850" s="822" t="s">
        <v>4014</v>
      </c>
      <c r="D850" s="822" t="s">
        <v>4523</v>
      </c>
      <c r="E850" s="822" t="s">
        <v>4524</v>
      </c>
      <c r="F850" s="831"/>
      <c r="G850" s="831"/>
      <c r="H850" s="831"/>
      <c r="I850" s="831"/>
      <c r="J850" s="831">
        <v>2</v>
      </c>
      <c r="K850" s="831">
        <v>10469.34</v>
      </c>
      <c r="L850" s="831"/>
      <c r="M850" s="831">
        <v>5234.67</v>
      </c>
      <c r="N850" s="831">
        <v>5</v>
      </c>
      <c r="O850" s="831">
        <v>26173.35</v>
      </c>
      <c r="P850" s="827"/>
      <c r="Q850" s="832">
        <v>5234.67</v>
      </c>
    </row>
    <row r="851" spans="1:17" ht="14.45" customHeight="1" x14ac:dyDescent="0.2">
      <c r="A851" s="821" t="s">
        <v>569</v>
      </c>
      <c r="B851" s="822" t="s">
        <v>4870</v>
      </c>
      <c r="C851" s="822" t="s">
        <v>4014</v>
      </c>
      <c r="D851" s="822" t="s">
        <v>4941</v>
      </c>
      <c r="E851" s="822" t="s">
        <v>4942</v>
      </c>
      <c r="F851" s="831"/>
      <c r="G851" s="831"/>
      <c r="H851" s="831"/>
      <c r="I851" s="831"/>
      <c r="J851" s="831"/>
      <c r="K851" s="831"/>
      <c r="L851" s="831"/>
      <c r="M851" s="831"/>
      <c r="N851" s="831">
        <v>2</v>
      </c>
      <c r="O851" s="831">
        <v>13184</v>
      </c>
      <c r="P851" s="827"/>
      <c r="Q851" s="832">
        <v>6592</v>
      </c>
    </row>
    <row r="852" spans="1:17" ht="14.45" customHeight="1" x14ac:dyDescent="0.2">
      <c r="A852" s="821" t="s">
        <v>569</v>
      </c>
      <c r="B852" s="822" t="s">
        <v>4870</v>
      </c>
      <c r="C852" s="822" t="s">
        <v>4014</v>
      </c>
      <c r="D852" s="822" t="s">
        <v>4529</v>
      </c>
      <c r="E852" s="822" t="s">
        <v>4169</v>
      </c>
      <c r="F852" s="831"/>
      <c r="G852" s="831"/>
      <c r="H852" s="831"/>
      <c r="I852" s="831"/>
      <c r="J852" s="831">
        <v>1</v>
      </c>
      <c r="K852" s="831">
        <v>516.11</v>
      </c>
      <c r="L852" s="831"/>
      <c r="M852" s="831">
        <v>516.11</v>
      </c>
      <c r="N852" s="831">
        <v>2</v>
      </c>
      <c r="O852" s="831">
        <v>1032.22</v>
      </c>
      <c r="P852" s="827"/>
      <c r="Q852" s="832">
        <v>516.11</v>
      </c>
    </row>
    <row r="853" spans="1:17" ht="14.45" customHeight="1" x14ac:dyDescent="0.2">
      <c r="A853" s="821" t="s">
        <v>569</v>
      </c>
      <c r="B853" s="822" t="s">
        <v>4870</v>
      </c>
      <c r="C853" s="822" t="s">
        <v>4014</v>
      </c>
      <c r="D853" s="822" t="s">
        <v>4943</v>
      </c>
      <c r="E853" s="822" t="s">
        <v>4944</v>
      </c>
      <c r="F853" s="831"/>
      <c r="G853" s="831"/>
      <c r="H853" s="831"/>
      <c r="I853" s="831"/>
      <c r="J853" s="831"/>
      <c r="K853" s="831"/>
      <c r="L853" s="831"/>
      <c r="M853" s="831"/>
      <c r="N853" s="831">
        <v>6</v>
      </c>
      <c r="O853" s="831">
        <v>53706</v>
      </c>
      <c r="P853" s="827"/>
      <c r="Q853" s="832">
        <v>8951</v>
      </c>
    </row>
    <row r="854" spans="1:17" ht="14.45" customHeight="1" x14ac:dyDescent="0.2">
      <c r="A854" s="821" t="s">
        <v>569</v>
      </c>
      <c r="B854" s="822" t="s">
        <v>4870</v>
      </c>
      <c r="C854" s="822" t="s">
        <v>4014</v>
      </c>
      <c r="D854" s="822" t="s">
        <v>4945</v>
      </c>
      <c r="E854" s="822" t="s">
        <v>4946</v>
      </c>
      <c r="F854" s="831"/>
      <c r="G854" s="831"/>
      <c r="H854" s="831"/>
      <c r="I854" s="831"/>
      <c r="J854" s="831"/>
      <c r="K854" s="831"/>
      <c r="L854" s="831"/>
      <c r="M854" s="831"/>
      <c r="N854" s="831">
        <v>2</v>
      </c>
      <c r="O854" s="831">
        <v>14654</v>
      </c>
      <c r="P854" s="827"/>
      <c r="Q854" s="832">
        <v>7327</v>
      </c>
    </row>
    <row r="855" spans="1:17" ht="14.45" customHeight="1" x14ac:dyDescent="0.2">
      <c r="A855" s="821" t="s">
        <v>569</v>
      </c>
      <c r="B855" s="822" t="s">
        <v>4870</v>
      </c>
      <c r="C855" s="822" t="s">
        <v>4014</v>
      </c>
      <c r="D855" s="822" t="s">
        <v>4947</v>
      </c>
      <c r="E855" s="822" t="s">
        <v>4948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2631</v>
      </c>
      <c r="P855" s="827"/>
      <c r="Q855" s="832">
        <v>2631</v>
      </c>
    </row>
    <row r="856" spans="1:17" ht="14.45" customHeight="1" x14ac:dyDescent="0.2">
      <c r="A856" s="821" t="s">
        <v>569</v>
      </c>
      <c r="B856" s="822" t="s">
        <v>4870</v>
      </c>
      <c r="C856" s="822" t="s">
        <v>3727</v>
      </c>
      <c r="D856" s="822" t="s">
        <v>4949</v>
      </c>
      <c r="E856" s="822" t="s">
        <v>4950</v>
      </c>
      <c r="F856" s="831">
        <v>210</v>
      </c>
      <c r="G856" s="831">
        <v>2498370</v>
      </c>
      <c r="H856" s="831"/>
      <c r="I856" s="831">
        <v>11897</v>
      </c>
      <c r="J856" s="831">
        <v>137</v>
      </c>
      <c r="K856" s="831">
        <v>1631195</v>
      </c>
      <c r="L856" s="831"/>
      <c r="M856" s="831">
        <v>11906.532846715329</v>
      </c>
      <c r="N856" s="831">
        <v>183</v>
      </c>
      <c r="O856" s="831">
        <v>2179518</v>
      </c>
      <c r="P856" s="827"/>
      <c r="Q856" s="832">
        <v>11909.934426229509</v>
      </c>
    </row>
    <row r="857" spans="1:17" ht="14.45" customHeight="1" x14ac:dyDescent="0.2">
      <c r="A857" s="821" t="s">
        <v>569</v>
      </c>
      <c r="B857" s="822" t="s">
        <v>4870</v>
      </c>
      <c r="C857" s="822" t="s">
        <v>3727</v>
      </c>
      <c r="D857" s="822" t="s">
        <v>4555</v>
      </c>
      <c r="E857" s="822" t="s">
        <v>4556</v>
      </c>
      <c r="F857" s="831">
        <v>4</v>
      </c>
      <c r="G857" s="831">
        <v>1468</v>
      </c>
      <c r="H857" s="831"/>
      <c r="I857" s="831">
        <v>367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569</v>
      </c>
      <c r="B858" s="822" t="s">
        <v>4870</v>
      </c>
      <c r="C858" s="822" t="s">
        <v>3727</v>
      </c>
      <c r="D858" s="822" t="s">
        <v>4951</v>
      </c>
      <c r="E858" s="822" t="s">
        <v>4952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2885</v>
      </c>
      <c r="P858" s="827"/>
      <c r="Q858" s="832">
        <v>2885</v>
      </c>
    </row>
    <row r="859" spans="1:17" ht="14.45" customHeight="1" x14ac:dyDescent="0.2">
      <c r="A859" s="821" t="s">
        <v>569</v>
      </c>
      <c r="B859" s="822" t="s">
        <v>4870</v>
      </c>
      <c r="C859" s="822" t="s">
        <v>3727</v>
      </c>
      <c r="D859" s="822" t="s">
        <v>4565</v>
      </c>
      <c r="E859" s="822" t="s">
        <v>4566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888</v>
      </c>
      <c r="P859" s="827"/>
      <c r="Q859" s="832">
        <v>888</v>
      </c>
    </row>
    <row r="860" spans="1:17" ht="14.45" customHeight="1" x14ac:dyDescent="0.2">
      <c r="A860" s="821" t="s">
        <v>569</v>
      </c>
      <c r="B860" s="822" t="s">
        <v>4870</v>
      </c>
      <c r="C860" s="822" t="s">
        <v>3727</v>
      </c>
      <c r="D860" s="822" t="s">
        <v>4953</v>
      </c>
      <c r="E860" s="822" t="s">
        <v>4954</v>
      </c>
      <c r="F860" s="831"/>
      <c r="G860" s="831"/>
      <c r="H860" s="831"/>
      <c r="I860" s="831"/>
      <c r="J860" s="831"/>
      <c r="K860" s="831"/>
      <c r="L860" s="831"/>
      <c r="M860" s="831"/>
      <c r="N860" s="831">
        <v>2</v>
      </c>
      <c r="O860" s="831">
        <v>358</v>
      </c>
      <c r="P860" s="827"/>
      <c r="Q860" s="832">
        <v>179</v>
      </c>
    </row>
    <row r="861" spans="1:17" ht="14.45" customHeight="1" x14ac:dyDescent="0.2">
      <c r="A861" s="821" t="s">
        <v>569</v>
      </c>
      <c r="B861" s="822" t="s">
        <v>4870</v>
      </c>
      <c r="C861" s="822" t="s">
        <v>3727</v>
      </c>
      <c r="D861" s="822" t="s">
        <v>4955</v>
      </c>
      <c r="E861" s="822" t="s">
        <v>4956</v>
      </c>
      <c r="F861" s="831">
        <v>4</v>
      </c>
      <c r="G861" s="831">
        <v>29644</v>
      </c>
      <c r="H861" s="831"/>
      <c r="I861" s="831">
        <v>7411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569</v>
      </c>
      <c r="B862" s="822" t="s">
        <v>4870</v>
      </c>
      <c r="C862" s="822" t="s">
        <v>3727</v>
      </c>
      <c r="D862" s="822" t="s">
        <v>4660</v>
      </c>
      <c r="E862" s="822" t="s">
        <v>4661</v>
      </c>
      <c r="F862" s="831">
        <v>0</v>
      </c>
      <c r="G862" s="831">
        <v>0</v>
      </c>
      <c r="H862" s="831"/>
      <c r="I862" s="831"/>
      <c r="J862" s="831">
        <v>0</v>
      </c>
      <c r="K862" s="831">
        <v>0</v>
      </c>
      <c r="L862" s="831"/>
      <c r="M862" s="831"/>
      <c r="N862" s="831">
        <v>0</v>
      </c>
      <c r="O862" s="831">
        <v>0</v>
      </c>
      <c r="P862" s="827"/>
      <c r="Q862" s="832"/>
    </row>
    <row r="863" spans="1:17" ht="14.45" customHeight="1" x14ac:dyDescent="0.2">
      <c r="A863" s="821" t="s">
        <v>569</v>
      </c>
      <c r="B863" s="822" t="s">
        <v>4870</v>
      </c>
      <c r="C863" s="822" t="s">
        <v>3727</v>
      </c>
      <c r="D863" s="822" t="s">
        <v>4662</v>
      </c>
      <c r="E863" s="822" t="s">
        <v>4663</v>
      </c>
      <c r="F863" s="831">
        <v>89</v>
      </c>
      <c r="G863" s="831">
        <v>0</v>
      </c>
      <c r="H863" s="831"/>
      <c r="I863" s="831">
        <v>0</v>
      </c>
      <c r="J863" s="831">
        <v>90</v>
      </c>
      <c r="K863" s="831">
        <v>0</v>
      </c>
      <c r="L863" s="831"/>
      <c r="M863" s="831">
        <v>0</v>
      </c>
      <c r="N863" s="831">
        <v>71</v>
      </c>
      <c r="O863" s="831">
        <v>0</v>
      </c>
      <c r="P863" s="827"/>
      <c r="Q863" s="832">
        <v>0</v>
      </c>
    </row>
    <row r="864" spans="1:17" ht="14.45" customHeight="1" x14ac:dyDescent="0.2">
      <c r="A864" s="821" t="s">
        <v>569</v>
      </c>
      <c r="B864" s="822" t="s">
        <v>4870</v>
      </c>
      <c r="C864" s="822" t="s">
        <v>3727</v>
      </c>
      <c r="D864" s="822" t="s">
        <v>4664</v>
      </c>
      <c r="E864" s="822" t="s">
        <v>4665</v>
      </c>
      <c r="F864" s="831">
        <v>56</v>
      </c>
      <c r="G864" s="831">
        <v>0</v>
      </c>
      <c r="H864" s="831"/>
      <c r="I864" s="831">
        <v>0</v>
      </c>
      <c r="J864" s="831">
        <v>41</v>
      </c>
      <c r="K864" s="831">
        <v>0</v>
      </c>
      <c r="L864" s="831"/>
      <c r="M864" s="831">
        <v>0</v>
      </c>
      <c r="N864" s="831">
        <v>41</v>
      </c>
      <c r="O864" s="831">
        <v>0</v>
      </c>
      <c r="P864" s="827"/>
      <c r="Q864" s="832">
        <v>0</v>
      </c>
    </row>
    <row r="865" spans="1:17" ht="14.45" customHeight="1" x14ac:dyDescent="0.2">
      <c r="A865" s="821" t="s">
        <v>569</v>
      </c>
      <c r="B865" s="822" t="s">
        <v>4870</v>
      </c>
      <c r="C865" s="822" t="s">
        <v>3727</v>
      </c>
      <c r="D865" s="822" t="s">
        <v>4957</v>
      </c>
      <c r="E865" s="822" t="s">
        <v>4958</v>
      </c>
      <c r="F865" s="831">
        <v>4</v>
      </c>
      <c r="G865" s="831">
        <v>21904</v>
      </c>
      <c r="H865" s="831"/>
      <c r="I865" s="831">
        <v>5476</v>
      </c>
      <c r="J865" s="831">
        <v>1</v>
      </c>
      <c r="K865" s="831">
        <v>5484</v>
      </c>
      <c r="L865" s="831"/>
      <c r="M865" s="831">
        <v>5484</v>
      </c>
      <c r="N865" s="831">
        <v>1</v>
      </c>
      <c r="O865" s="831">
        <v>5489</v>
      </c>
      <c r="P865" s="827"/>
      <c r="Q865" s="832">
        <v>5489</v>
      </c>
    </row>
    <row r="866" spans="1:17" ht="14.45" customHeight="1" x14ac:dyDescent="0.2">
      <c r="A866" s="821" t="s">
        <v>569</v>
      </c>
      <c r="B866" s="822" t="s">
        <v>4870</v>
      </c>
      <c r="C866" s="822" t="s">
        <v>3727</v>
      </c>
      <c r="D866" s="822" t="s">
        <v>4959</v>
      </c>
      <c r="E866" s="822" t="s">
        <v>4960</v>
      </c>
      <c r="F866" s="831">
        <v>217</v>
      </c>
      <c r="G866" s="831">
        <v>1448692</v>
      </c>
      <c r="H866" s="831"/>
      <c r="I866" s="831">
        <v>6676</v>
      </c>
      <c r="J866" s="831">
        <v>140</v>
      </c>
      <c r="K866" s="831">
        <v>935956</v>
      </c>
      <c r="L866" s="831"/>
      <c r="M866" s="831">
        <v>6685.4</v>
      </c>
      <c r="N866" s="831">
        <v>187</v>
      </c>
      <c r="O866" s="831">
        <v>1250837</v>
      </c>
      <c r="P866" s="827"/>
      <c r="Q866" s="832">
        <v>6688.9679144385027</v>
      </c>
    </row>
    <row r="867" spans="1:17" ht="14.45" customHeight="1" x14ac:dyDescent="0.2">
      <c r="A867" s="821" t="s">
        <v>569</v>
      </c>
      <c r="B867" s="822" t="s">
        <v>4870</v>
      </c>
      <c r="C867" s="822" t="s">
        <v>3727</v>
      </c>
      <c r="D867" s="822" t="s">
        <v>3796</v>
      </c>
      <c r="E867" s="822" t="s">
        <v>3797</v>
      </c>
      <c r="F867" s="831">
        <v>112</v>
      </c>
      <c r="G867" s="831">
        <v>28448</v>
      </c>
      <c r="H867" s="831"/>
      <c r="I867" s="831">
        <v>254</v>
      </c>
      <c r="J867" s="831">
        <v>76</v>
      </c>
      <c r="K867" s="831">
        <v>19380</v>
      </c>
      <c r="L867" s="831"/>
      <c r="M867" s="831">
        <v>255</v>
      </c>
      <c r="N867" s="831">
        <v>119</v>
      </c>
      <c r="O867" s="831">
        <v>32725</v>
      </c>
      <c r="P867" s="827"/>
      <c r="Q867" s="832">
        <v>275</v>
      </c>
    </row>
    <row r="868" spans="1:17" ht="14.45" customHeight="1" x14ac:dyDescent="0.2">
      <c r="A868" s="821" t="s">
        <v>569</v>
      </c>
      <c r="B868" s="822" t="s">
        <v>4870</v>
      </c>
      <c r="C868" s="822" t="s">
        <v>3727</v>
      </c>
      <c r="D868" s="822" t="s">
        <v>4684</v>
      </c>
      <c r="E868" s="822" t="s">
        <v>4685</v>
      </c>
      <c r="F868" s="831">
        <v>89</v>
      </c>
      <c r="G868" s="831">
        <v>33458</v>
      </c>
      <c r="H868" s="831"/>
      <c r="I868" s="831">
        <v>375.93258426966293</v>
      </c>
      <c r="J868" s="831">
        <v>59</v>
      </c>
      <c r="K868" s="831">
        <v>22358</v>
      </c>
      <c r="L868" s="831"/>
      <c r="M868" s="831">
        <v>378.94915254237287</v>
      </c>
      <c r="N868" s="831">
        <v>108</v>
      </c>
      <c r="O868" s="831">
        <v>44035</v>
      </c>
      <c r="P868" s="827"/>
      <c r="Q868" s="832">
        <v>407.73148148148147</v>
      </c>
    </row>
    <row r="869" spans="1:17" ht="14.45" customHeight="1" x14ac:dyDescent="0.2">
      <c r="A869" s="821" t="s">
        <v>569</v>
      </c>
      <c r="B869" s="822" t="s">
        <v>4870</v>
      </c>
      <c r="C869" s="822" t="s">
        <v>3727</v>
      </c>
      <c r="D869" s="822" t="s">
        <v>4688</v>
      </c>
      <c r="E869" s="822" t="s">
        <v>4689</v>
      </c>
      <c r="F869" s="831"/>
      <c r="G869" s="831"/>
      <c r="H869" s="831"/>
      <c r="I869" s="831"/>
      <c r="J869" s="831"/>
      <c r="K869" s="831"/>
      <c r="L869" s="831"/>
      <c r="M869" s="831"/>
      <c r="N869" s="831">
        <v>2</v>
      </c>
      <c r="O869" s="831">
        <v>1746</v>
      </c>
      <c r="P869" s="827"/>
      <c r="Q869" s="832">
        <v>873</v>
      </c>
    </row>
    <row r="870" spans="1:17" ht="14.45" customHeight="1" x14ac:dyDescent="0.2">
      <c r="A870" s="821" t="s">
        <v>569</v>
      </c>
      <c r="B870" s="822" t="s">
        <v>4870</v>
      </c>
      <c r="C870" s="822" t="s">
        <v>3727</v>
      </c>
      <c r="D870" s="822" t="s">
        <v>3930</v>
      </c>
      <c r="E870" s="822" t="s">
        <v>3931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3964</v>
      </c>
      <c r="P870" s="827"/>
      <c r="Q870" s="832">
        <v>3964</v>
      </c>
    </row>
    <row r="871" spans="1:17" ht="14.45" customHeight="1" x14ac:dyDescent="0.2">
      <c r="A871" s="821" t="s">
        <v>569</v>
      </c>
      <c r="B871" s="822" t="s">
        <v>4870</v>
      </c>
      <c r="C871" s="822" t="s">
        <v>3727</v>
      </c>
      <c r="D871" s="822" t="s">
        <v>4742</v>
      </c>
      <c r="E871" s="822" t="s">
        <v>4743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1936</v>
      </c>
      <c r="P871" s="827"/>
      <c r="Q871" s="832">
        <v>1936</v>
      </c>
    </row>
    <row r="872" spans="1:17" ht="14.45" customHeight="1" x14ac:dyDescent="0.2">
      <c r="A872" s="821" t="s">
        <v>569</v>
      </c>
      <c r="B872" s="822" t="s">
        <v>4870</v>
      </c>
      <c r="C872" s="822" t="s">
        <v>3727</v>
      </c>
      <c r="D872" s="822" t="s">
        <v>1697</v>
      </c>
      <c r="E872" s="822" t="s">
        <v>4746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1687</v>
      </c>
      <c r="P872" s="827"/>
      <c r="Q872" s="832">
        <v>1687</v>
      </c>
    </row>
    <row r="873" spans="1:17" ht="14.45" customHeight="1" x14ac:dyDescent="0.2">
      <c r="A873" s="821" t="s">
        <v>569</v>
      </c>
      <c r="B873" s="822" t="s">
        <v>4870</v>
      </c>
      <c r="C873" s="822" t="s">
        <v>3727</v>
      </c>
      <c r="D873" s="822" t="s">
        <v>4749</v>
      </c>
      <c r="E873" s="822" t="s">
        <v>4750</v>
      </c>
      <c r="F873" s="831">
        <v>10</v>
      </c>
      <c r="G873" s="831">
        <v>0</v>
      </c>
      <c r="H873" s="831"/>
      <c r="I873" s="831">
        <v>0</v>
      </c>
      <c r="J873" s="831">
        <v>9</v>
      </c>
      <c r="K873" s="831">
        <v>0</v>
      </c>
      <c r="L873" s="831"/>
      <c r="M873" s="831">
        <v>0</v>
      </c>
      <c r="N873" s="831">
        <v>9</v>
      </c>
      <c r="O873" s="831">
        <v>0</v>
      </c>
      <c r="P873" s="827"/>
      <c r="Q873" s="832">
        <v>0</v>
      </c>
    </row>
    <row r="874" spans="1:17" ht="14.45" customHeight="1" x14ac:dyDescent="0.2">
      <c r="A874" s="821" t="s">
        <v>569</v>
      </c>
      <c r="B874" s="822" t="s">
        <v>4870</v>
      </c>
      <c r="C874" s="822" t="s">
        <v>3727</v>
      </c>
      <c r="D874" s="822" t="s">
        <v>4755</v>
      </c>
      <c r="E874" s="822" t="s">
        <v>4756</v>
      </c>
      <c r="F874" s="831">
        <v>8</v>
      </c>
      <c r="G874" s="831">
        <v>20768</v>
      </c>
      <c r="H874" s="831"/>
      <c r="I874" s="831">
        <v>2596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569</v>
      </c>
      <c r="B875" s="822" t="s">
        <v>4870</v>
      </c>
      <c r="C875" s="822" t="s">
        <v>3727</v>
      </c>
      <c r="D875" s="822" t="s">
        <v>4961</v>
      </c>
      <c r="E875" s="822" t="s">
        <v>4962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5994</v>
      </c>
      <c r="P875" s="827"/>
      <c r="Q875" s="832">
        <v>5994</v>
      </c>
    </row>
    <row r="876" spans="1:17" ht="14.45" customHeight="1" x14ac:dyDescent="0.2">
      <c r="A876" s="821" t="s">
        <v>569</v>
      </c>
      <c r="B876" s="822" t="s">
        <v>4870</v>
      </c>
      <c r="C876" s="822" t="s">
        <v>3727</v>
      </c>
      <c r="D876" s="822" t="s">
        <v>4963</v>
      </c>
      <c r="E876" s="822" t="s">
        <v>4964</v>
      </c>
      <c r="F876" s="831">
        <v>1</v>
      </c>
      <c r="G876" s="831">
        <v>1952</v>
      </c>
      <c r="H876" s="831"/>
      <c r="I876" s="831">
        <v>1952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569</v>
      </c>
      <c r="B877" s="822" t="s">
        <v>4965</v>
      </c>
      <c r="C877" s="822" t="s">
        <v>3727</v>
      </c>
      <c r="D877" s="822" t="s">
        <v>4584</v>
      </c>
      <c r="E877" s="822" t="s">
        <v>4585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5736</v>
      </c>
      <c r="P877" s="827"/>
      <c r="Q877" s="832">
        <v>5736</v>
      </c>
    </row>
    <row r="878" spans="1:17" ht="14.45" customHeight="1" x14ac:dyDescent="0.2">
      <c r="A878" s="821" t="s">
        <v>569</v>
      </c>
      <c r="B878" s="822" t="s">
        <v>4965</v>
      </c>
      <c r="C878" s="822" t="s">
        <v>3727</v>
      </c>
      <c r="D878" s="822" t="s">
        <v>4966</v>
      </c>
      <c r="E878" s="822" t="s">
        <v>4967</v>
      </c>
      <c r="F878" s="831"/>
      <c r="G878" s="831"/>
      <c r="H878" s="831"/>
      <c r="I878" s="831"/>
      <c r="J878" s="831"/>
      <c r="K878" s="831"/>
      <c r="L878" s="831"/>
      <c r="M878" s="831"/>
      <c r="N878" s="831">
        <v>3</v>
      </c>
      <c r="O878" s="831">
        <v>20544</v>
      </c>
      <c r="P878" s="827"/>
      <c r="Q878" s="832">
        <v>6848</v>
      </c>
    </row>
    <row r="879" spans="1:17" ht="14.45" customHeight="1" x14ac:dyDescent="0.2">
      <c r="A879" s="821" t="s">
        <v>569</v>
      </c>
      <c r="B879" s="822" t="s">
        <v>4965</v>
      </c>
      <c r="C879" s="822" t="s">
        <v>3727</v>
      </c>
      <c r="D879" s="822" t="s">
        <v>4648</v>
      </c>
      <c r="E879" s="822" t="s">
        <v>4649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3289</v>
      </c>
      <c r="P879" s="827"/>
      <c r="Q879" s="832">
        <v>3289</v>
      </c>
    </row>
    <row r="880" spans="1:17" ht="14.45" customHeight="1" x14ac:dyDescent="0.2">
      <c r="A880" s="821" t="s">
        <v>569</v>
      </c>
      <c r="B880" s="822" t="s">
        <v>4965</v>
      </c>
      <c r="C880" s="822" t="s">
        <v>3727</v>
      </c>
      <c r="D880" s="822" t="s">
        <v>4968</v>
      </c>
      <c r="E880" s="822" t="s">
        <v>4969</v>
      </c>
      <c r="F880" s="831"/>
      <c r="G880" s="831"/>
      <c r="H880" s="831"/>
      <c r="I880" s="831"/>
      <c r="J880" s="831"/>
      <c r="K880" s="831"/>
      <c r="L880" s="831"/>
      <c r="M880" s="831"/>
      <c r="N880" s="831">
        <v>3</v>
      </c>
      <c r="O880" s="831">
        <v>0</v>
      </c>
      <c r="P880" s="827"/>
      <c r="Q880" s="832">
        <v>0</v>
      </c>
    </row>
    <row r="881" spans="1:17" ht="14.45" customHeight="1" x14ac:dyDescent="0.2">
      <c r="A881" s="821" t="s">
        <v>569</v>
      </c>
      <c r="B881" s="822" t="s">
        <v>4965</v>
      </c>
      <c r="C881" s="822" t="s">
        <v>3727</v>
      </c>
      <c r="D881" s="822" t="s">
        <v>4666</v>
      </c>
      <c r="E881" s="822" t="s">
        <v>4667</v>
      </c>
      <c r="F881" s="831"/>
      <c r="G881" s="831"/>
      <c r="H881" s="831"/>
      <c r="I881" s="831"/>
      <c r="J881" s="831"/>
      <c r="K881" s="831"/>
      <c r="L881" s="831"/>
      <c r="M881" s="831"/>
      <c r="N881" s="831">
        <v>3</v>
      </c>
      <c r="O881" s="831">
        <v>0</v>
      </c>
      <c r="P881" s="827"/>
      <c r="Q881" s="832">
        <v>0</v>
      </c>
    </row>
    <row r="882" spans="1:17" ht="14.45" customHeight="1" x14ac:dyDescent="0.2">
      <c r="A882" s="821" t="s">
        <v>569</v>
      </c>
      <c r="B882" s="822" t="s">
        <v>4965</v>
      </c>
      <c r="C882" s="822" t="s">
        <v>3727</v>
      </c>
      <c r="D882" s="822" t="s">
        <v>4686</v>
      </c>
      <c r="E882" s="822" t="s">
        <v>4687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4962</v>
      </c>
      <c r="P882" s="827"/>
      <c r="Q882" s="832">
        <v>4962</v>
      </c>
    </row>
    <row r="883" spans="1:17" ht="14.45" customHeight="1" x14ac:dyDescent="0.2">
      <c r="A883" s="821" t="s">
        <v>569</v>
      </c>
      <c r="B883" s="822" t="s">
        <v>4965</v>
      </c>
      <c r="C883" s="822" t="s">
        <v>3727</v>
      </c>
      <c r="D883" s="822" t="s">
        <v>3942</v>
      </c>
      <c r="E883" s="822" t="s">
        <v>3943</v>
      </c>
      <c r="F883" s="831"/>
      <c r="G883" s="831"/>
      <c r="H883" s="831"/>
      <c r="I883" s="831"/>
      <c r="J883" s="831"/>
      <c r="K883" s="831"/>
      <c r="L883" s="831"/>
      <c r="M883" s="831"/>
      <c r="N883" s="831">
        <v>2</v>
      </c>
      <c r="O883" s="831">
        <v>0</v>
      </c>
      <c r="P883" s="827"/>
      <c r="Q883" s="832">
        <v>0</v>
      </c>
    </row>
    <row r="884" spans="1:17" ht="14.45" customHeight="1" x14ac:dyDescent="0.2">
      <c r="A884" s="821" t="s">
        <v>569</v>
      </c>
      <c r="B884" s="822" t="s">
        <v>4965</v>
      </c>
      <c r="C884" s="822" t="s">
        <v>3727</v>
      </c>
      <c r="D884" s="822" t="s">
        <v>4846</v>
      </c>
      <c r="E884" s="822" t="s">
        <v>4847</v>
      </c>
      <c r="F884" s="831"/>
      <c r="G884" s="831"/>
      <c r="H884" s="831"/>
      <c r="I884" s="831"/>
      <c r="J884" s="831"/>
      <c r="K884" s="831"/>
      <c r="L884" s="831"/>
      <c r="M884" s="831"/>
      <c r="N884" s="831">
        <v>4</v>
      </c>
      <c r="O884" s="831">
        <v>0</v>
      </c>
      <c r="P884" s="827"/>
      <c r="Q884" s="832">
        <v>0</v>
      </c>
    </row>
    <row r="885" spans="1:17" ht="14.45" customHeight="1" x14ac:dyDescent="0.2">
      <c r="A885" s="821" t="s">
        <v>569</v>
      </c>
      <c r="B885" s="822" t="s">
        <v>4965</v>
      </c>
      <c r="C885" s="822" t="s">
        <v>3727</v>
      </c>
      <c r="D885" s="822" t="s">
        <v>4850</v>
      </c>
      <c r="E885" s="822" t="s">
        <v>4851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569</v>
      </c>
      <c r="B886" s="822" t="s">
        <v>4965</v>
      </c>
      <c r="C886" s="822" t="s">
        <v>3727</v>
      </c>
      <c r="D886" s="822" t="s">
        <v>4856</v>
      </c>
      <c r="E886" s="822" t="s">
        <v>4857</v>
      </c>
      <c r="F886" s="831"/>
      <c r="G886" s="831"/>
      <c r="H886" s="831"/>
      <c r="I886" s="831"/>
      <c r="J886" s="831"/>
      <c r="K886" s="831"/>
      <c r="L886" s="831"/>
      <c r="M886" s="831"/>
      <c r="N886" s="831">
        <v>3</v>
      </c>
      <c r="O886" s="831">
        <v>0</v>
      </c>
      <c r="P886" s="827"/>
      <c r="Q886" s="832">
        <v>0</v>
      </c>
    </row>
    <row r="887" spans="1:17" ht="14.45" customHeight="1" x14ac:dyDescent="0.2">
      <c r="A887" s="821" t="s">
        <v>569</v>
      </c>
      <c r="B887" s="822" t="s">
        <v>4965</v>
      </c>
      <c r="C887" s="822" t="s">
        <v>3727</v>
      </c>
      <c r="D887" s="822" t="s">
        <v>4858</v>
      </c>
      <c r="E887" s="822" t="s">
        <v>4859</v>
      </c>
      <c r="F887" s="831"/>
      <c r="G887" s="831"/>
      <c r="H887" s="831"/>
      <c r="I887" s="831"/>
      <c r="J887" s="831"/>
      <c r="K887" s="831"/>
      <c r="L887" s="831"/>
      <c r="M887" s="831"/>
      <c r="N887" s="831">
        <v>4</v>
      </c>
      <c r="O887" s="831">
        <v>0</v>
      </c>
      <c r="P887" s="827"/>
      <c r="Q887" s="832">
        <v>0</v>
      </c>
    </row>
    <row r="888" spans="1:17" ht="14.45" customHeight="1" x14ac:dyDescent="0.2">
      <c r="A888" s="821" t="s">
        <v>569</v>
      </c>
      <c r="B888" s="822" t="s">
        <v>4965</v>
      </c>
      <c r="C888" s="822" t="s">
        <v>3727</v>
      </c>
      <c r="D888" s="822" t="s">
        <v>4862</v>
      </c>
      <c r="E888" s="822" t="s">
        <v>4863</v>
      </c>
      <c r="F888" s="831"/>
      <c r="G888" s="831"/>
      <c r="H888" s="831"/>
      <c r="I888" s="831"/>
      <c r="J888" s="831"/>
      <c r="K888" s="831"/>
      <c r="L888" s="831"/>
      <c r="M888" s="831"/>
      <c r="N888" s="831">
        <v>4</v>
      </c>
      <c r="O888" s="831">
        <v>0</v>
      </c>
      <c r="P888" s="827"/>
      <c r="Q888" s="832">
        <v>0</v>
      </c>
    </row>
    <row r="889" spans="1:17" ht="14.45" customHeight="1" x14ac:dyDescent="0.2">
      <c r="A889" s="821" t="s">
        <v>569</v>
      </c>
      <c r="B889" s="822" t="s">
        <v>4965</v>
      </c>
      <c r="C889" s="822" t="s">
        <v>3727</v>
      </c>
      <c r="D889" s="822" t="s">
        <v>4970</v>
      </c>
      <c r="E889" s="822" t="s">
        <v>4971</v>
      </c>
      <c r="F889" s="831"/>
      <c r="G889" s="831"/>
      <c r="H889" s="831"/>
      <c r="I889" s="831"/>
      <c r="J889" s="831"/>
      <c r="K889" s="831"/>
      <c r="L889" s="831"/>
      <c r="M889" s="831"/>
      <c r="N889" s="831">
        <v>4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569</v>
      </c>
      <c r="B890" s="822" t="s">
        <v>4972</v>
      </c>
      <c r="C890" s="822" t="s">
        <v>3727</v>
      </c>
      <c r="D890" s="822" t="s">
        <v>4953</v>
      </c>
      <c r="E890" s="822" t="s">
        <v>4954</v>
      </c>
      <c r="F890" s="831"/>
      <c r="G890" s="831"/>
      <c r="H890" s="831"/>
      <c r="I890" s="831"/>
      <c r="J890" s="831"/>
      <c r="K890" s="831"/>
      <c r="L890" s="831"/>
      <c r="M890" s="831"/>
      <c r="N890" s="831">
        <v>11</v>
      </c>
      <c r="O890" s="831">
        <v>1969</v>
      </c>
      <c r="P890" s="827"/>
      <c r="Q890" s="832">
        <v>179</v>
      </c>
    </row>
    <row r="891" spans="1:17" ht="14.45" customHeight="1" x14ac:dyDescent="0.2">
      <c r="A891" s="821" t="s">
        <v>569</v>
      </c>
      <c r="B891" s="822" t="s">
        <v>4972</v>
      </c>
      <c r="C891" s="822" t="s">
        <v>3727</v>
      </c>
      <c r="D891" s="822" t="s">
        <v>4973</v>
      </c>
      <c r="E891" s="822" t="s">
        <v>4974</v>
      </c>
      <c r="F891" s="831"/>
      <c r="G891" s="831"/>
      <c r="H891" s="831"/>
      <c r="I891" s="831"/>
      <c r="J891" s="831"/>
      <c r="K891" s="831"/>
      <c r="L891" s="831"/>
      <c r="M891" s="831"/>
      <c r="N891" s="831">
        <v>5</v>
      </c>
      <c r="O891" s="831">
        <v>1375</v>
      </c>
      <c r="P891" s="827"/>
      <c r="Q891" s="832">
        <v>275</v>
      </c>
    </row>
    <row r="892" spans="1:17" ht="14.45" customHeight="1" x14ac:dyDescent="0.2">
      <c r="A892" s="821" t="s">
        <v>569</v>
      </c>
      <c r="B892" s="822" t="s">
        <v>4972</v>
      </c>
      <c r="C892" s="822" t="s">
        <v>3727</v>
      </c>
      <c r="D892" s="822" t="s">
        <v>4975</v>
      </c>
      <c r="E892" s="822" t="s">
        <v>4976</v>
      </c>
      <c r="F892" s="831"/>
      <c r="G892" s="831"/>
      <c r="H892" s="831"/>
      <c r="I892" s="831"/>
      <c r="J892" s="831"/>
      <c r="K892" s="831"/>
      <c r="L892" s="831"/>
      <c r="M892" s="831"/>
      <c r="N892" s="831">
        <v>14</v>
      </c>
      <c r="O892" s="831">
        <v>2338</v>
      </c>
      <c r="P892" s="827"/>
      <c r="Q892" s="832">
        <v>167</v>
      </c>
    </row>
    <row r="893" spans="1:17" ht="14.45" customHeight="1" x14ac:dyDescent="0.2">
      <c r="A893" s="821" t="s">
        <v>569</v>
      </c>
      <c r="B893" s="822" t="s">
        <v>4972</v>
      </c>
      <c r="C893" s="822" t="s">
        <v>3727</v>
      </c>
      <c r="D893" s="822" t="s">
        <v>4977</v>
      </c>
      <c r="E893" s="822" t="s">
        <v>4978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5416</v>
      </c>
      <c r="P893" s="827"/>
      <c r="Q893" s="832">
        <v>5416</v>
      </c>
    </row>
    <row r="894" spans="1:17" ht="14.45" customHeight="1" x14ac:dyDescent="0.2">
      <c r="A894" s="821" t="s">
        <v>569</v>
      </c>
      <c r="B894" s="822" t="s">
        <v>4972</v>
      </c>
      <c r="C894" s="822" t="s">
        <v>3727</v>
      </c>
      <c r="D894" s="822" t="s">
        <v>4979</v>
      </c>
      <c r="E894" s="822" t="s">
        <v>4980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7550</v>
      </c>
      <c r="P894" s="827"/>
      <c r="Q894" s="832">
        <v>7550</v>
      </c>
    </row>
    <row r="895" spans="1:17" ht="14.45" customHeight="1" x14ac:dyDescent="0.2">
      <c r="A895" s="821" t="s">
        <v>569</v>
      </c>
      <c r="B895" s="822" t="s">
        <v>4972</v>
      </c>
      <c r="C895" s="822" t="s">
        <v>3727</v>
      </c>
      <c r="D895" s="822" t="s">
        <v>4981</v>
      </c>
      <c r="E895" s="822" t="s">
        <v>4982</v>
      </c>
      <c r="F895" s="831"/>
      <c r="G895" s="831"/>
      <c r="H895" s="831"/>
      <c r="I895" s="831"/>
      <c r="J895" s="831"/>
      <c r="K895" s="831"/>
      <c r="L895" s="831"/>
      <c r="M895" s="831"/>
      <c r="N895" s="831">
        <v>2</v>
      </c>
      <c r="O895" s="831">
        <v>29546</v>
      </c>
      <c r="P895" s="827"/>
      <c r="Q895" s="832">
        <v>14773</v>
      </c>
    </row>
    <row r="896" spans="1:17" ht="14.45" customHeight="1" x14ac:dyDescent="0.2">
      <c r="A896" s="821" t="s">
        <v>569</v>
      </c>
      <c r="B896" s="822" t="s">
        <v>4972</v>
      </c>
      <c r="C896" s="822" t="s">
        <v>3727</v>
      </c>
      <c r="D896" s="822" t="s">
        <v>4983</v>
      </c>
      <c r="E896" s="822" t="s">
        <v>4984</v>
      </c>
      <c r="F896" s="831"/>
      <c r="G896" s="831"/>
      <c r="H896" s="831"/>
      <c r="I896" s="831"/>
      <c r="J896" s="831"/>
      <c r="K896" s="831"/>
      <c r="L896" s="831"/>
      <c r="M896" s="831"/>
      <c r="N896" s="831">
        <v>1</v>
      </c>
      <c r="O896" s="831">
        <v>1061</v>
      </c>
      <c r="P896" s="827"/>
      <c r="Q896" s="832">
        <v>1061</v>
      </c>
    </row>
    <row r="897" spans="1:17" ht="14.45" customHeight="1" x14ac:dyDescent="0.2">
      <c r="A897" s="821" t="s">
        <v>569</v>
      </c>
      <c r="B897" s="822" t="s">
        <v>4972</v>
      </c>
      <c r="C897" s="822" t="s">
        <v>3727</v>
      </c>
      <c r="D897" s="822" t="s">
        <v>4666</v>
      </c>
      <c r="E897" s="822" t="s">
        <v>4667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0</v>
      </c>
      <c r="P897" s="827"/>
      <c r="Q897" s="832">
        <v>0</v>
      </c>
    </row>
    <row r="898" spans="1:17" ht="14.45" customHeight="1" x14ac:dyDescent="0.2">
      <c r="A898" s="821" t="s">
        <v>569</v>
      </c>
      <c r="B898" s="822" t="s">
        <v>4972</v>
      </c>
      <c r="C898" s="822" t="s">
        <v>3727</v>
      </c>
      <c r="D898" s="822" t="s">
        <v>4985</v>
      </c>
      <c r="E898" s="822" t="s">
        <v>4986</v>
      </c>
      <c r="F898" s="831"/>
      <c r="G898" s="831"/>
      <c r="H898" s="831"/>
      <c r="I898" s="831"/>
      <c r="J898" s="831"/>
      <c r="K898" s="831"/>
      <c r="L898" s="831"/>
      <c r="M898" s="831"/>
      <c r="N898" s="831">
        <v>18</v>
      </c>
      <c r="O898" s="831">
        <v>648</v>
      </c>
      <c r="P898" s="827"/>
      <c r="Q898" s="832">
        <v>36</v>
      </c>
    </row>
    <row r="899" spans="1:17" ht="14.45" customHeight="1" x14ac:dyDescent="0.2">
      <c r="A899" s="821" t="s">
        <v>569</v>
      </c>
      <c r="B899" s="822" t="s">
        <v>4972</v>
      </c>
      <c r="C899" s="822" t="s">
        <v>3727</v>
      </c>
      <c r="D899" s="822" t="s">
        <v>4987</v>
      </c>
      <c r="E899" s="822" t="s">
        <v>4988</v>
      </c>
      <c r="F899" s="831"/>
      <c r="G899" s="831"/>
      <c r="H899" s="831"/>
      <c r="I899" s="831"/>
      <c r="J899" s="831"/>
      <c r="K899" s="831"/>
      <c r="L899" s="831"/>
      <c r="M899" s="831"/>
      <c r="N899" s="831">
        <v>2</v>
      </c>
      <c r="O899" s="831">
        <v>194</v>
      </c>
      <c r="P899" s="827"/>
      <c r="Q899" s="832">
        <v>97</v>
      </c>
    </row>
    <row r="900" spans="1:17" ht="14.45" customHeight="1" x14ac:dyDescent="0.2">
      <c r="A900" s="821" t="s">
        <v>569</v>
      </c>
      <c r="B900" s="822" t="s">
        <v>4972</v>
      </c>
      <c r="C900" s="822" t="s">
        <v>3727</v>
      </c>
      <c r="D900" s="822" t="s">
        <v>4989</v>
      </c>
      <c r="E900" s="822" t="s">
        <v>4990</v>
      </c>
      <c r="F900" s="831"/>
      <c r="G900" s="831"/>
      <c r="H900" s="831"/>
      <c r="I900" s="831"/>
      <c r="J900" s="831"/>
      <c r="K900" s="831"/>
      <c r="L900" s="831"/>
      <c r="M900" s="831"/>
      <c r="N900" s="831">
        <v>2</v>
      </c>
      <c r="O900" s="831">
        <v>250</v>
      </c>
      <c r="P900" s="827"/>
      <c r="Q900" s="832">
        <v>125</v>
      </c>
    </row>
    <row r="901" spans="1:17" ht="14.45" customHeight="1" x14ac:dyDescent="0.2">
      <c r="A901" s="821" t="s">
        <v>569</v>
      </c>
      <c r="B901" s="822" t="s">
        <v>4972</v>
      </c>
      <c r="C901" s="822" t="s">
        <v>3727</v>
      </c>
      <c r="D901" s="822" t="s">
        <v>4991</v>
      </c>
      <c r="E901" s="822" t="s">
        <v>4992</v>
      </c>
      <c r="F901" s="831"/>
      <c r="G901" s="831"/>
      <c r="H901" s="831"/>
      <c r="I901" s="831"/>
      <c r="J901" s="831"/>
      <c r="K901" s="831"/>
      <c r="L901" s="831"/>
      <c r="M901" s="831"/>
      <c r="N901" s="831">
        <v>5</v>
      </c>
      <c r="O901" s="831">
        <v>2040</v>
      </c>
      <c r="P901" s="827"/>
      <c r="Q901" s="832">
        <v>408</v>
      </c>
    </row>
    <row r="902" spans="1:17" ht="14.45" customHeight="1" x14ac:dyDescent="0.2">
      <c r="A902" s="821" t="s">
        <v>569</v>
      </c>
      <c r="B902" s="822" t="s">
        <v>4972</v>
      </c>
      <c r="C902" s="822" t="s">
        <v>3727</v>
      </c>
      <c r="D902" s="822" t="s">
        <v>4993</v>
      </c>
      <c r="E902" s="822" t="s">
        <v>4994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751</v>
      </c>
      <c r="P902" s="827"/>
      <c r="Q902" s="832">
        <v>751</v>
      </c>
    </row>
    <row r="903" spans="1:17" ht="14.45" customHeight="1" x14ac:dyDescent="0.2">
      <c r="A903" s="821" t="s">
        <v>569</v>
      </c>
      <c r="B903" s="822" t="s">
        <v>4972</v>
      </c>
      <c r="C903" s="822" t="s">
        <v>3727</v>
      </c>
      <c r="D903" s="822" t="s">
        <v>4995</v>
      </c>
      <c r="E903" s="822" t="s">
        <v>4996</v>
      </c>
      <c r="F903" s="831"/>
      <c r="G903" s="831"/>
      <c r="H903" s="831"/>
      <c r="I903" s="831"/>
      <c r="J903" s="831"/>
      <c r="K903" s="831"/>
      <c r="L903" s="831"/>
      <c r="M903" s="831"/>
      <c r="N903" s="831">
        <v>6</v>
      </c>
      <c r="O903" s="831">
        <v>210</v>
      </c>
      <c r="P903" s="827"/>
      <c r="Q903" s="832">
        <v>35</v>
      </c>
    </row>
    <row r="904" spans="1:17" ht="14.45" customHeight="1" x14ac:dyDescent="0.2">
      <c r="A904" s="821" t="s">
        <v>569</v>
      </c>
      <c r="B904" s="822" t="s">
        <v>4972</v>
      </c>
      <c r="C904" s="822" t="s">
        <v>3727</v>
      </c>
      <c r="D904" s="822" t="s">
        <v>4997</v>
      </c>
      <c r="E904" s="822" t="s">
        <v>4998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1089</v>
      </c>
      <c r="P904" s="827"/>
      <c r="Q904" s="832">
        <v>1089</v>
      </c>
    </row>
    <row r="905" spans="1:17" ht="14.45" customHeight="1" x14ac:dyDescent="0.2">
      <c r="A905" s="821" t="s">
        <v>569</v>
      </c>
      <c r="B905" s="822" t="s">
        <v>4972</v>
      </c>
      <c r="C905" s="822" t="s">
        <v>3727</v>
      </c>
      <c r="D905" s="822" t="s">
        <v>4963</v>
      </c>
      <c r="E905" s="822" t="s">
        <v>4964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2051</v>
      </c>
      <c r="P905" s="827"/>
      <c r="Q905" s="832">
        <v>2051</v>
      </c>
    </row>
    <row r="906" spans="1:17" ht="14.45" customHeight="1" x14ac:dyDescent="0.2">
      <c r="A906" s="821" t="s">
        <v>4999</v>
      </c>
      <c r="B906" s="822" t="s">
        <v>3718</v>
      </c>
      <c r="C906" s="822" t="s">
        <v>3727</v>
      </c>
      <c r="D906" s="822" t="s">
        <v>3751</v>
      </c>
      <c r="E906" s="822" t="s">
        <v>3752</v>
      </c>
      <c r="F906" s="831"/>
      <c r="G906" s="831"/>
      <c r="H906" s="831"/>
      <c r="I906" s="831"/>
      <c r="J906" s="831">
        <v>1</v>
      </c>
      <c r="K906" s="831">
        <v>127</v>
      </c>
      <c r="L906" s="831"/>
      <c r="M906" s="831">
        <v>127</v>
      </c>
      <c r="N906" s="831">
        <v>2</v>
      </c>
      <c r="O906" s="831">
        <v>274</v>
      </c>
      <c r="P906" s="827"/>
      <c r="Q906" s="832">
        <v>137</v>
      </c>
    </row>
    <row r="907" spans="1:17" ht="14.45" customHeight="1" x14ac:dyDescent="0.2">
      <c r="A907" s="821" t="s">
        <v>5000</v>
      </c>
      <c r="B907" s="822" t="s">
        <v>3718</v>
      </c>
      <c r="C907" s="822" t="s">
        <v>3727</v>
      </c>
      <c r="D907" s="822" t="s">
        <v>3751</v>
      </c>
      <c r="E907" s="822" t="s">
        <v>3752</v>
      </c>
      <c r="F907" s="831"/>
      <c r="G907" s="831"/>
      <c r="H907" s="831"/>
      <c r="I907" s="831"/>
      <c r="J907" s="831"/>
      <c r="K907" s="831"/>
      <c r="L907" s="831"/>
      <c r="M907" s="831"/>
      <c r="N907" s="831">
        <v>3</v>
      </c>
      <c r="O907" s="831">
        <v>411</v>
      </c>
      <c r="P907" s="827"/>
      <c r="Q907" s="832">
        <v>137</v>
      </c>
    </row>
    <row r="908" spans="1:17" ht="14.45" customHeight="1" x14ac:dyDescent="0.2">
      <c r="A908" s="821" t="s">
        <v>5001</v>
      </c>
      <c r="B908" s="822" t="s">
        <v>3718</v>
      </c>
      <c r="C908" s="822" t="s">
        <v>3727</v>
      </c>
      <c r="D908" s="822" t="s">
        <v>3751</v>
      </c>
      <c r="E908" s="822" t="s">
        <v>3752</v>
      </c>
      <c r="F908" s="831"/>
      <c r="G908" s="831"/>
      <c r="H908" s="831"/>
      <c r="I908" s="831"/>
      <c r="J908" s="831">
        <v>1</v>
      </c>
      <c r="K908" s="831">
        <v>127</v>
      </c>
      <c r="L908" s="831"/>
      <c r="M908" s="831">
        <v>127</v>
      </c>
      <c r="N908" s="831">
        <v>4</v>
      </c>
      <c r="O908" s="831">
        <v>548</v>
      </c>
      <c r="P908" s="827"/>
      <c r="Q908" s="832">
        <v>137</v>
      </c>
    </row>
    <row r="909" spans="1:17" ht="14.45" customHeight="1" x14ac:dyDescent="0.2">
      <c r="A909" s="821" t="s">
        <v>5001</v>
      </c>
      <c r="B909" s="822" t="s">
        <v>3718</v>
      </c>
      <c r="C909" s="822" t="s">
        <v>3727</v>
      </c>
      <c r="D909" s="822" t="s">
        <v>3769</v>
      </c>
      <c r="E909" s="822" t="s">
        <v>3770</v>
      </c>
      <c r="F909" s="831">
        <v>1</v>
      </c>
      <c r="G909" s="831">
        <v>1321</v>
      </c>
      <c r="H909" s="831"/>
      <c r="I909" s="831">
        <v>1321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thickBot="1" x14ac:dyDescent="0.25">
      <c r="A910" s="813" t="s">
        <v>5001</v>
      </c>
      <c r="B910" s="814" t="s">
        <v>3718</v>
      </c>
      <c r="C910" s="814" t="s">
        <v>3727</v>
      </c>
      <c r="D910" s="814" t="s">
        <v>3796</v>
      </c>
      <c r="E910" s="814" t="s">
        <v>3797</v>
      </c>
      <c r="F910" s="833">
        <v>1</v>
      </c>
      <c r="G910" s="833">
        <v>254</v>
      </c>
      <c r="H910" s="833"/>
      <c r="I910" s="833">
        <v>254</v>
      </c>
      <c r="J910" s="833"/>
      <c r="K910" s="833"/>
      <c r="L910" s="833"/>
      <c r="M910" s="833"/>
      <c r="N910" s="833"/>
      <c r="O910" s="833"/>
      <c r="P910" s="819"/>
      <c r="Q910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B85FBC0-FD85-4B4E-97CD-5699EA69A34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289.80500000000001</v>
      </c>
      <c r="C5" s="114">
        <v>231.21700000000001</v>
      </c>
      <c r="D5" s="114">
        <v>202.05</v>
      </c>
      <c r="E5" s="423">
        <f>IF(OR(D5=0,B5=0),"",D5/B5)</f>
        <v>0.69719294008039889</v>
      </c>
      <c r="F5" s="129">
        <f>IF(OR(D5=0,C5=0),"",D5/C5)</f>
        <v>0.87385443111881911</v>
      </c>
      <c r="G5" s="130">
        <v>227</v>
      </c>
      <c r="H5" s="114">
        <v>171</v>
      </c>
      <c r="I5" s="114">
        <v>157</v>
      </c>
      <c r="J5" s="423">
        <f>IF(OR(I5=0,G5=0),"",I5/G5)</f>
        <v>0.69162995594713661</v>
      </c>
      <c r="K5" s="131">
        <f>IF(OR(I5=0,H5=0),"",I5/H5)</f>
        <v>0.91812865497076024</v>
      </c>
      <c r="L5" s="121"/>
      <c r="M5" s="121"/>
      <c r="N5" s="7">
        <f>D5-C5</f>
        <v>-29.167000000000002</v>
      </c>
      <c r="O5" s="8">
        <f>I5-H5</f>
        <v>-14</v>
      </c>
      <c r="P5" s="7">
        <f>D5-B5</f>
        <v>-87.754999999999995</v>
      </c>
      <c r="Q5" s="8">
        <f>I5-G5</f>
        <v>-70</v>
      </c>
    </row>
    <row r="6" spans="1:17" ht="14.45" hidden="1" customHeight="1" outlineLevel="1" x14ac:dyDescent="0.2">
      <c r="A6" s="440" t="s">
        <v>168</v>
      </c>
      <c r="B6" s="120">
        <v>85.944999999999993</v>
      </c>
      <c r="C6" s="113">
        <v>85.06</v>
      </c>
      <c r="D6" s="113">
        <v>64.552000000000007</v>
      </c>
      <c r="E6" s="423">
        <f t="shared" ref="E6:E12" si="0">IF(OR(D6=0,B6=0),"",D6/B6)</f>
        <v>0.75108499621851199</v>
      </c>
      <c r="F6" s="129">
        <f t="shared" ref="F6:F12" si="1">IF(OR(D6=0,C6=0),"",D6/C6)</f>
        <v>0.75889960028215386</v>
      </c>
      <c r="G6" s="133">
        <v>90</v>
      </c>
      <c r="H6" s="113">
        <v>71</v>
      </c>
      <c r="I6" s="113">
        <v>66</v>
      </c>
      <c r="J6" s="424">
        <f t="shared" ref="J6:J12" si="2">IF(OR(I6=0,G6=0),"",I6/G6)</f>
        <v>0.73333333333333328</v>
      </c>
      <c r="K6" s="134">
        <f t="shared" ref="K6:K12" si="3">IF(OR(I6=0,H6=0),"",I6/H6)</f>
        <v>0.92957746478873238</v>
      </c>
      <c r="L6" s="121"/>
      <c r="M6" s="121"/>
      <c r="N6" s="5">
        <f t="shared" ref="N6:N13" si="4">D6-C6</f>
        <v>-20.507999999999996</v>
      </c>
      <c r="O6" s="6">
        <f t="shared" ref="O6:O13" si="5">I6-H6</f>
        <v>-5</v>
      </c>
      <c r="P6" s="5">
        <f t="shared" ref="P6:P13" si="6">D6-B6</f>
        <v>-21.392999999999986</v>
      </c>
      <c r="Q6" s="6">
        <f t="shared" ref="Q6:Q13" si="7">I6-G6</f>
        <v>-24</v>
      </c>
    </row>
    <row r="7" spans="1:17" ht="14.45" hidden="1" customHeight="1" outlineLevel="1" x14ac:dyDescent="0.2">
      <c r="A7" s="440" t="s">
        <v>169</v>
      </c>
      <c r="B7" s="120">
        <v>225.01499999999999</v>
      </c>
      <c r="C7" s="113">
        <v>233.11199999999999</v>
      </c>
      <c r="D7" s="113">
        <v>172.42500000000001</v>
      </c>
      <c r="E7" s="423">
        <f t="shared" si="0"/>
        <v>0.76628224785014343</v>
      </c>
      <c r="F7" s="129">
        <f t="shared" si="1"/>
        <v>0.73966591166477924</v>
      </c>
      <c r="G7" s="133">
        <v>229</v>
      </c>
      <c r="H7" s="113">
        <v>176</v>
      </c>
      <c r="I7" s="113">
        <v>135</v>
      </c>
      <c r="J7" s="424">
        <f t="shared" si="2"/>
        <v>0.58951965065502188</v>
      </c>
      <c r="K7" s="134">
        <f t="shared" si="3"/>
        <v>0.76704545454545459</v>
      </c>
      <c r="L7" s="121"/>
      <c r="M7" s="121"/>
      <c r="N7" s="5">
        <f t="shared" si="4"/>
        <v>-60.686999999999983</v>
      </c>
      <c r="O7" s="6">
        <f t="shared" si="5"/>
        <v>-41</v>
      </c>
      <c r="P7" s="5">
        <f t="shared" si="6"/>
        <v>-52.589999999999975</v>
      </c>
      <c r="Q7" s="6">
        <f t="shared" si="7"/>
        <v>-94</v>
      </c>
    </row>
    <row r="8" spans="1:17" ht="14.45" hidden="1" customHeight="1" outlineLevel="1" x14ac:dyDescent="0.2">
      <c r="A8" s="440" t="s">
        <v>170</v>
      </c>
      <c r="B8" s="120">
        <v>39.356999999999999</v>
      </c>
      <c r="C8" s="113">
        <v>16.335999999999999</v>
      </c>
      <c r="D8" s="113">
        <v>23.452999999999999</v>
      </c>
      <c r="E8" s="423">
        <f t="shared" si="0"/>
        <v>0.59590415936174002</v>
      </c>
      <c r="F8" s="129">
        <f t="shared" si="1"/>
        <v>1.4356635651322234</v>
      </c>
      <c r="G8" s="133">
        <v>30</v>
      </c>
      <c r="H8" s="113">
        <v>17</v>
      </c>
      <c r="I8" s="113">
        <v>22</v>
      </c>
      <c r="J8" s="424">
        <f t="shared" si="2"/>
        <v>0.73333333333333328</v>
      </c>
      <c r="K8" s="134">
        <f t="shared" si="3"/>
        <v>1.2941176470588236</v>
      </c>
      <c r="L8" s="121"/>
      <c r="M8" s="121"/>
      <c r="N8" s="5">
        <f t="shared" si="4"/>
        <v>7.1170000000000009</v>
      </c>
      <c r="O8" s="6">
        <f t="shared" si="5"/>
        <v>5</v>
      </c>
      <c r="P8" s="5">
        <f t="shared" si="6"/>
        <v>-15.904</v>
      </c>
      <c r="Q8" s="6">
        <f t="shared" si="7"/>
        <v>-8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2.7610000000000001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2.7610000000000001</v>
      </c>
      <c r="O9" s="6">
        <f t="shared" si="5"/>
        <v>1</v>
      </c>
      <c r="P9" s="5">
        <f t="shared" si="6"/>
        <v>2.7610000000000001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141.55099999999999</v>
      </c>
      <c r="C10" s="113">
        <v>91.32</v>
      </c>
      <c r="D10" s="113">
        <v>94.063000000000002</v>
      </c>
      <c r="E10" s="423">
        <f t="shared" si="0"/>
        <v>0.66451667596837893</v>
      </c>
      <c r="F10" s="129">
        <f t="shared" si="1"/>
        <v>1.0300372317126589</v>
      </c>
      <c r="G10" s="133">
        <v>128</v>
      </c>
      <c r="H10" s="113">
        <v>71</v>
      </c>
      <c r="I10" s="113">
        <v>75</v>
      </c>
      <c r="J10" s="424">
        <f t="shared" si="2"/>
        <v>0.5859375</v>
      </c>
      <c r="K10" s="134">
        <f t="shared" si="3"/>
        <v>1.056338028169014</v>
      </c>
      <c r="L10" s="121"/>
      <c r="M10" s="121"/>
      <c r="N10" s="5">
        <f t="shared" si="4"/>
        <v>2.7430000000000092</v>
      </c>
      <c r="O10" s="6">
        <f t="shared" si="5"/>
        <v>4</v>
      </c>
      <c r="P10" s="5">
        <f t="shared" si="6"/>
        <v>-47.487999999999985</v>
      </c>
      <c r="Q10" s="6">
        <f t="shared" si="7"/>
        <v>-53</v>
      </c>
    </row>
    <row r="11" spans="1:17" ht="14.45" hidden="1" customHeight="1" outlineLevel="1" x14ac:dyDescent="0.2">
      <c r="A11" s="440" t="s">
        <v>173</v>
      </c>
      <c r="B11" s="120">
        <v>20.148</v>
      </c>
      <c r="C11" s="113">
        <v>17.129000000000001</v>
      </c>
      <c r="D11" s="113">
        <v>23.335000000000001</v>
      </c>
      <c r="E11" s="423">
        <f t="shared" si="0"/>
        <v>1.1581794719078817</v>
      </c>
      <c r="F11" s="129">
        <f t="shared" si="1"/>
        <v>1.3623095335396112</v>
      </c>
      <c r="G11" s="133">
        <v>17</v>
      </c>
      <c r="H11" s="113">
        <v>16</v>
      </c>
      <c r="I11" s="113">
        <v>22</v>
      </c>
      <c r="J11" s="424">
        <f t="shared" si="2"/>
        <v>1.2941176470588236</v>
      </c>
      <c r="K11" s="134">
        <f t="shared" si="3"/>
        <v>1.375</v>
      </c>
      <c r="L11" s="121"/>
      <c r="M11" s="121"/>
      <c r="N11" s="5">
        <f t="shared" si="4"/>
        <v>6.2059999999999995</v>
      </c>
      <c r="O11" s="6">
        <f t="shared" si="5"/>
        <v>6</v>
      </c>
      <c r="P11" s="5">
        <f t="shared" si="6"/>
        <v>3.1870000000000012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3.9350000000000001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2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-3.9350000000000001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805.75599999999997</v>
      </c>
      <c r="C13" s="116">
        <f>SUM(C5:C12)</f>
        <v>674.17400000000009</v>
      </c>
      <c r="D13" s="116">
        <f>SUM(D5:D12)</f>
        <v>582.63900000000012</v>
      </c>
      <c r="E13" s="419">
        <f>IF(OR(D13=0,B13=0),0,D13/B13)</f>
        <v>0.72309607374937346</v>
      </c>
      <c r="F13" s="135">
        <f>IF(OR(D13=0,C13=0),0,D13/C13)</f>
        <v>0.86422644599168763</v>
      </c>
      <c r="G13" s="136">
        <f>SUM(G5:G12)</f>
        <v>723</v>
      </c>
      <c r="H13" s="116">
        <f>SUM(H5:H12)</f>
        <v>522</v>
      </c>
      <c r="I13" s="116">
        <f>SUM(I5:I12)</f>
        <v>478</v>
      </c>
      <c r="J13" s="419">
        <f>IF(OR(I13=0,G13=0),0,I13/G13)</f>
        <v>0.66113416320885199</v>
      </c>
      <c r="K13" s="137">
        <f>IF(OR(I13=0,H13=0),0,I13/H13)</f>
        <v>0.91570881226053635</v>
      </c>
      <c r="L13" s="121"/>
      <c r="M13" s="121"/>
      <c r="N13" s="127">
        <f t="shared" si="4"/>
        <v>-91.534999999999968</v>
      </c>
      <c r="O13" s="138">
        <f t="shared" si="5"/>
        <v>-44</v>
      </c>
      <c r="P13" s="127">
        <f t="shared" si="6"/>
        <v>-223.11699999999985</v>
      </c>
      <c r="Q13" s="138">
        <f t="shared" si="7"/>
        <v>-245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289.80500000000001</v>
      </c>
      <c r="C18" s="114">
        <v>231.21700000000001</v>
      </c>
      <c r="D18" s="114">
        <v>202.05</v>
      </c>
      <c r="E18" s="423">
        <f>IF(OR(D18=0,B18=0),"",D18/B18)</f>
        <v>0.69719294008039889</v>
      </c>
      <c r="F18" s="129">
        <f>IF(OR(D18=0,C18=0),"",D18/C18)</f>
        <v>0.87385443111881911</v>
      </c>
      <c r="G18" s="119">
        <v>227</v>
      </c>
      <c r="H18" s="114">
        <v>171</v>
      </c>
      <c r="I18" s="114">
        <v>157</v>
      </c>
      <c r="J18" s="423">
        <f>IF(OR(I18=0,G18=0),"",I18/G18)</f>
        <v>0.69162995594713661</v>
      </c>
      <c r="K18" s="131">
        <f>IF(OR(I18=0,H18=0),"",I18/H18)</f>
        <v>0.91812865497076024</v>
      </c>
      <c r="L18" s="663">
        <v>0.91871999999999998</v>
      </c>
      <c r="M18" s="664"/>
      <c r="N18" s="145">
        <f t="shared" ref="N18:N26" si="8">D18-C18</f>
        <v>-29.167000000000002</v>
      </c>
      <c r="O18" s="146">
        <f t="shared" ref="O18:O26" si="9">I18-H18</f>
        <v>-14</v>
      </c>
      <c r="P18" s="145">
        <f t="shared" ref="P18:P26" si="10">D18-B18</f>
        <v>-87.754999999999995</v>
      </c>
      <c r="Q18" s="146">
        <f t="shared" ref="Q18:Q26" si="11">I18-G18</f>
        <v>-70</v>
      </c>
    </row>
    <row r="19" spans="1:17" ht="14.45" hidden="1" customHeight="1" outlineLevel="1" x14ac:dyDescent="0.2">
      <c r="A19" s="440" t="s">
        <v>168</v>
      </c>
      <c r="B19" s="120">
        <v>85.944999999999993</v>
      </c>
      <c r="C19" s="113">
        <v>85.06</v>
      </c>
      <c r="D19" s="113">
        <v>64.552000000000007</v>
      </c>
      <c r="E19" s="424">
        <f t="shared" ref="E19:E25" si="12">IF(OR(D19=0,B19=0),"",D19/B19)</f>
        <v>0.75108499621851199</v>
      </c>
      <c r="F19" s="132">
        <f t="shared" ref="F19:F25" si="13">IF(OR(D19=0,C19=0),"",D19/C19)</f>
        <v>0.75889960028215386</v>
      </c>
      <c r="G19" s="120">
        <v>90</v>
      </c>
      <c r="H19" s="113">
        <v>71</v>
      </c>
      <c r="I19" s="113">
        <v>66</v>
      </c>
      <c r="J19" s="424">
        <f t="shared" ref="J19:J25" si="14">IF(OR(I19=0,G19=0),"",I19/G19)</f>
        <v>0.73333333333333328</v>
      </c>
      <c r="K19" s="134">
        <f t="shared" ref="K19:K25" si="15">IF(OR(I19=0,H19=0),"",I19/H19)</f>
        <v>0.92957746478873238</v>
      </c>
      <c r="L19" s="663">
        <v>0.99456</v>
      </c>
      <c r="M19" s="664"/>
      <c r="N19" s="147">
        <f t="shared" si="8"/>
        <v>-20.507999999999996</v>
      </c>
      <c r="O19" s="148">
        <f t="shared" si="9"/>
        <v>-5</v>
      </c>
      <c r="P19" s="147">
        <f t="shared" si="10"/>
        <v>-21.392999999999986</v>
      </c>
      <c r="Q19" s="148">
        <f t="shared" si="11"/>
        <v>-24</v>
      </c>
    </row>
    <row r="20" spans="1:17" ht="14.45" hidden="1" customHeight="1" outlineLevel="1" x14ac:dyDescent="0.2">
      <c r="A20" s="440" t="s">
        <v>169</v>
      </c>
      <c r="B20" s="120">
        <v>225.01499999999999</v>
      </c>
      <c r="C20" s="113">
        <v>233.11199999999999</v>
      </c>
      <c r="D20" s="113">
        <v>172.42500000000001</v>
      </c>
      <c r="E20" s="424">
        <f t="shared" si="12"/>
        <v>0.76628224785014343</v>
      </c>
      <c r="F20" s="132">
        <f t="shared" si="13"/>
        <v>0.73966591166477924</v>
      </c>
      <c r="G20" s="120">
        <v>229</v>
      </c>
      <c r="H20" s="113">
        <v>176</v>
      </c>
      <c r="I20" s="113">
        <v>135</v>
      </c>
      <c r="J20" s="424">
        <f t="shared" si="14"/>
        <v>0.58951965065502188</v>
      </c>
      <c r="K20" s="134">
        <f t="shared" si="15"/>
        <v>0.76704545454545459</v>
      </c>
      <c r="L20" s="663">
        <v>0.96671999999999991</v>
      </c>
      <c r="M20" s="664"/>
      <c r="N20" s="147">
        <f t="shared" si="8"/>
        <v>-60.686999999999983</v>
      </c>
      <c r="O20" s="148">
        <f t="shared" si="9"/>
        <v>-41</v>
      </c>
      <c r="P20" s="147">
        <f t="shared" si="10"/>
        <v>-52.589999999999975</v>
      </c>
      <c r="Q20" s="148">
        <f t="shared" si="11"/>
        <v>-94</v>
      </c>
    </row>
    <row r="21" spans="1:17" ht="14.45" hidden="1" customHeight="1" outlineLevel="1" x14ac:dyDescent="0.2">
      <c r="A21" s="440" t="s">
        <v>170</v>
      </c>
      <c r="B21" s="120">
        <v>39.356999999999999</v>
      </c>
      <c r="C21" s="113">
        <v>16.335999999999999</v>
      </c>
      <c r="D21" s="113">
        <v>23.452999999999999</v>
      </c>
      <c r="E21" s="424">
        <f t="shared" si="12"/>
        <v>0.59590415936174002</v>
      </c>
      <c r="F21" s="132">
        <f t="shared" si="13"/>
        <v>1.4356635651322234</v>
      </c>
      <c r="G21" s="120">
        <v>30</v>
      </c>
      <c r="H21" s="113">
        <v>17</v>
      </c>
      <c r="I21" s="113">
        <v>22</v>
      </c>
      <c r="J21" s="424">
        <f t="shared" si="14"/>
        <v>0.73333333333333328</v>
      </c>
      <c r="K21" s="134">
        <f t="shared" si="15"/>
        <v>1.2941176470588236</v>
      </c>
      <c r="L21" s="663">
        <v>1.11744</v>
      </c>
      <c r="M21" s="664"/>
      <c r="N21" s="147">
        <f t="shared" si="8"/>
        <v>7.1170000000000009</v>
      </c>
      <c r="O21" s="148">
        <f t="shared" si="9"/>
        <v>5</v>
      </c>
      <c r="P21" s="147">
        <f t="shared" si="10"/>
        <v>-15.904</v>
      </c>
      <c r="Q21" s="148">
        <f t="shared" si="11"/>
        <v>-8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2.7610000000000001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2.7610000000000001</v>
      </c>
      <c r="O22" s="148">
        <f t="shared" si="9"/>
        <v>1</v>
      </c>
      <c r="P22" s="147">
        <f t="shared" si="10"/>
        <v>2.7610000000000001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141.55099999999999</v>
      </c>
      <c r="C23" s="113">
        <v>91.32</v>
      </c>
      <c r="D23" s="113">
        <v>94.063000000000002</v>
      </c>
      <c r="E23" s="424">
        <f t="shared" si="12"/>
        <v>0.66451667596837893</v>
      </c>
      <c r="F23" s="132">
        <f t="shared" si="13"/>
        <v>1.0300372317126589</v>
      </c>
      <c r="G23" s="120">
        <v>128</v>
      </c>
      <c r="H23" s="113">
        <v>71</v>
      </c>
      <c r="I23" s="113">
        <v>75</v>
      </c>
      <c r="J23" s="424">
        <f t="shared" si="14"/>
        <v>0.5859375</v>
      </c>
      <c r="K23" s="134">
        <f t="shared" si="15"/>
        <v>1.056338028169014</v>
      </c>
      <c r="L23" s="663">
        <v>0.98495999999999995</v>
      </c>
      <c r="M23" s="664"/>
      <c r="N23" s="147">
        <f t="shared" si="8"/>
        <v>2.7430000000000092</v>
      </c>
      <c r="O23" s="148">
        <f t="shared" si="9"/>
        <v>4</v>
      </c>
      <c r="P23" s="147">
        <f t="shared" si="10"/>
        <v>-47.487999999999985</v>
      </c>
      <c r="Q23" s="148">
        <f t="shared" si="11"/>
        <v>-53</v>
      </c>
    </row>
    <row r="24" spans="1:17" ht="14.45" hidden="1" customHeight="1" outlineLevel="1" x14ac:dyDescent="0.2">
      <c r="A24" s="440" t="s">
        <v>173</v>
      </c>
      <c r="B24" s="120">
        <v>20.148</v>
      </c>
      <c r="C24" s="113">
        <v>17.129000000000001</v>
      </c>
      <c r="D24" s="113">
        <v>23.335000000000001</v>
      </c>
      <c r="E24" s="424">
        <f t="shared" si="12"/>
        <v>1.1581794719078817</v>
      </c>
      <c r="F24" s="132">
        <f t="shared" si="13"/>
        <v>1.3623095335396112</v>
      </c>
      <c r="G24" s="120">
        <v>17</v>
      </c>
      <c r="H24" s="113">
        <v>16</v>
      </c>
      <c r="I24" s="113">
        <v>22</v>
      </c>
      <c r="J24" s="424">
        <f t="shared" si="14"/>
        <v>1.2941176470588236</v>
      </c>
      <c r="K24" s="134">
        <f t="shared" si="15"/>
        <v>1.375</v>
      </c>
      <c r="L24" s="663">
        <v>1.0147199999999998</v>
      </c>
      <c r="M24" s="664"/>
      <c r="N24" s="147">
        <f t="shared" si="8"/>
        <v>6.2059999999999995</v>
      </c>
      <c r="O24" s="148">
        <f t="shared" si="9"/>
        <v>6</v>
      </c>
      <c r="P24" s="147">
        <f t="shared" si="10"/>
        <v>3.1870000000000012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3.9350000000000001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2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-3.9350000000000001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805.75599999999997</v>
      </c>
      <c r="C26" s="150">
        <f>SUM(C18:C25)</f>
        <v>674.17400000000009</v>
      </c>
      <c r="D26" s="150">
        <f>SUM(D18:D25)</f>
        <v>582.63900000000012</v>
      </c>
      <c r="E26" s="420">
        <f>IF(OR(D26=0,B26=0),0,D26/B26)</f>
        <v>0.72309607374937346</v>
      </c>
      <c r="F26" s="151">
        <f>IF(OR(D26=0,C26=0),0,D26/C26)</f>
        <v>0.86422644599168763</v>
      </c>
      <c r="G26" s="149">
        <f>SUM(G18:G25)</f>
        <v>723</v>
      </c>
      <c r="H26" s="150">
        <f>SUM(H18:H25)</f>
        <v>522</v>
      </c>
      <c r="I26" s="150">
        <f>SUM(I18:I25)</f>
        <v>478</v>
      </c>
      <c r="J26" s="420">
        <f>IF(OR(I26=0,G26=0),0,I26/G26)</f>
        <v>0.66113416320885199</v>
      </c>
      <c r="K26" s="152">
        <f>IF(OR(I26=0,H26=0),0,I26/H26)</f>
        <v>0.91570881226053635</v>
      </c>
      <c r="L26" s="121"/>
      <c r="M26" s="121"/>
      <c r="N26" s="143">
        <f t="shared" si="8"/>
        <v>-91.534999999999968</v>
      </c>
      <c r="O26" s="153">
        <f t="shared" si="9"/>
        <v>-44</v>
      </c>
      <c r="P26" s="143">
        <f t="shared" si="10"/>
        <v>-223.11699999999985</v>
      </c>
      <c r="Q26" s="153">
        <f t="shared" si="11"/>
        <v>-245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EC6D976-5BD8-4C09-A5A9-A36AFE28460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1D0D6E5-8111-4138-9B85-B84A416607C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5246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5003</v>
      </c>
      <c r="B5" s="922">
        <v>1</v>
      </c>
      <c r="C5" s="923">
        <v>21.55</v>
      </c>
      <c r="D5" s="924">
        <v>20</v>
      </c>
      <c r="E5" s="925"/>
      <c r="F5" s="926"/>
      <c r="G5" s="927"/>
      <c r="H5" s="928"/>
      <c r="I5" s="926"/>
      <c r="J5" s="927"/>
      <c r="K5" s="929">
        <v>20.34</v>
      </c>
      <c r="L5" s="928">
        <v>11</v>
      </c>
      <c r="M5" s="928">
        <v>87</v>
      </c>
      <c r="N5" s="930">
        <v>29</v>
      </c>
      <c r="O5" s="928" t="s">
        <v>5004</v>
      </c>
      <c r="P5" s="931" t="s">
        <v>5005</v>
      </c>
      <c r="Q5" s="932">
        <f>H5-B5</f>
        <v>-1</v>
      </c>
      <c r="R5" s="948">
        <f>I5-C5</f>
        <v>-21.55</v>
      </c>
      <c r="S5" s="932">
        <f>H5-E5</f>
        <v>0</v>
      </c>
      <c r="T5" s="948">
        <f>I5-F5</f>
        <v>0</v>
      </c>
      <c r="U5" s="958" t="s">
        <v>329</v>
      </c>
      <c r="V5" s="959" t="s">
        <v>329</v>
      </c>
      <c r="W5" s="959" t="s">
        <v>329</v>
      </c>
      <c r="X5" s="960" t="s">
        <v>329</v>
      </c>
      <c r="Y5" s="961"/>
    </row>
    <row r="6" spans="1:25" ht="14.45" customHeight="1" x14ac:dyDescent="0.2">
      <c r="A6" s="919" t="s">
        <v>5006</v>
      </c>
      <c r="B6" s="902"/>
      <c r="C6" s="903"/>
      <c r="D6" s="904"/>
      <c r="E6" s="900"/>
      <c r="F6" s="886"/>
      <c r="G6" s="887"/>
      <c r="H6" s="892">
        <v>1</v>
      </c>
      <c r="I6" s="893">
        <v>12.38</v>
      </c>
      <c r="J6" s="894">
        <v>11</v>
      </c>
      <c r="K6" s="889">
        <v>12.38</v>
      </c>
      <c r="L6" s="888">
        <v>5</v>
      </c>
      <c r="M6" s="888">
        <v>60</v>
      </c>
      <c r="N6" s="890">
        <v>20</v>
      </c>
      <c r="O6" s="888" t="s">
        <v>5004</v>
      </c>
      <c r="P6" s="901" t="s">
        <v>5007</v>
      </c>
      <c r="Q6" s="891">
        <f t="shared" ref="Q6:R69" si="0">H6-B6</f>
        <v>1</v>
      </c>
      <c r="R6" s="949">
        <f t="shared" si="0"/>
        <v>12.38</v>
      </c>
      <c r="S6" s="891">
        <f t="shared" ref="S6:S69" si="1">H6-E6</f>
        <v>1</v>
      </c>
      <c r="T6" s="949">
        <f t="shared" ref="T6:T69" si="2">I6-F6</f>
        <v>12.38</v>
      </c>
      <c r="U6" s="956">
        <v>20</v>
      </c>
      <c r="V6" s="902">
        <v>11</v>
      </c>
      <c r="W6" s="902">
        <v>-9</v>
      </c>
      <c r="X6" s="954">
        <v>0.55000000000000004</v>
      </c>
      <c r="Y6" s="952"/>
    </row>
    <row r="7" spans="1:25" ht="14.45" customHeight="1" x14ac:dyDescent="0.2">
      <c r="A7" s="919" t="s">
        <v>5008</v>
      </c>
      <c r="B7" s="902">
        <v>2</v>
      </c>
      <c r="C7" s="903">
        <v>0.91</v>
      </c>
      <c r="D7" s="904">
        <v>2</v>
      </c>
      <c r="E7" s="900"/>
      <c r="F7" s="886"/>
      <c r="G7" s="887"/>
      <c r="H7" s="892">
        <v>2</v>
      </c>
      <c r="I7" s="893">
        <v>0.9</v>
      </c>
      <c r="J7" s="894">
        <v>3</v>
      </c>
      <c r="K7" s="889">
        <v>0.45</v>
      </c>
      <c r="L7" s="888">
        <v>1</v>
      </c>
      <c r="M7" s="888">
        <v>9</v>
      </c>
      <c r="N7" s="890">
        <v>3</v>
      </c>
      <c r="O7" s="888" t="s">
        <v>5004</v>
      </c>
      <c r="P7" s="901" t="s">
        <v>5009</v>
      </c>
      <c r="Q7" s="891">
        <f t="shared" si="0"/>
        <v>0</v>
      </c>
      <c r="R7" s="949">
        <f t="shared" si="0"/>
        <v>-1.0000000000000009E-2</v>
      </c>
      <c r="S7" s="891">
        <f t="shared" si="1"/>
        <v>2</v>
      </c>
      <c r="T7" s="949">
        <f t="shared" si="2"/>
        <v>0.9</v>
      </c>
      <c r="U7" s="956">
        <v>6</v>
      </c>
      <c r="V7" s="902">
        <v>6</v>
      </c>
      <c r="W7" s="902">
        <v>0</v>
      </c>
      <c r="X7" s="954">
        <v>1</v>
      </c>
      <c r="Y7" s="952"/>
    </row>
    <row r="8" spans="1:25" ht="14.45" customHeight="1" x14ac:dyDescent="0.2">
      <c r="A8" s="919" t="s">
        <v>5010</v>
      </c>
      <c r="B8" s="902"/>
      <c r="C8" s="903"/>
      <c r="D8" s="904"/>
      <c r="E8" s="900">
        <v>1</v>
      </c>
      <c r="F8" s="886">
        <v>0.24</v>
      </c>
      <c r="G8" s="887">
        <v>2</v>
      </c>
      <c r="H8" s="892"/>
      <c r="I8" s="893"/>
      <c r="J8" s="894"/>
      <c r="K8" s="889">
        <v>0.24</v>
      </c>
      <c r="L8" s="888">
        <v>1</v>
      </c>
      <c r="M8" s="888">
        <v>6</v>
      </c>
      <c r="N8" s="890">
        <v>2</v>
      </c>
      <c r="O8" s="888" t="s">
        <v>5004</v>
      </c>
      <c r="P8" s="901" t="s">
        <v>5011</v>
      </c>
      <c r="Q8" s="891">
        <f t="shared" si="0"/>
        <v>0</v>
      </c>
      <c r="R8" s="949">
        <f t="shared" si="0"/>
        <v>0</v>
      </c>
      <c r="S8" s="891">
        <f t="shared" si="1"/>
        <v>-1</v>
      </c>
      <c r="T8" s="949">
        <f t="shared" si="2"/>
        <v>-0.24</v>
      </c>
      <c r="U8" s="956" t="s">
        <v>329</v>
      </c>
      <c r="V8" s="902" t="s">
        <v>329</v>
      </c>
      <c r="W8" s="902" t="s">
        <v>329</v>
      </c>
      <c r="X8" s="954" t="s">
        <v>329</v>
      </c>
      <c r="Y8" s="952"/>
    </row>
    <row r="9" spans="1:25" ht="14.45" customHeight="1" x14ac:dyDescent="0.2">
      <c r="A9" s="920" t="s">
        <v>5012</v>
      </c>
      <c r="B9" s="906"/>
      <c r="C9" s="907"/>
      <c r="D9" s="905"/>
      <c r="E9" s="908"/>
      <c r="F9" s="909"/>
      <c r="G9" s="895"/>
      <c r="H9" s="910">
        <v>1</v>
      </c>
      <c r="I9" s="911">
        <v>0.35</v>
      </c>
      <c r="J9" s="896">
        <v>3</v>
      </c>
      <c r="K9" s="912">
        <v>0.34</v>
      </c>
      <c r="L9" s="913">
        <v>1</v>
      </c>
      <c r="M9" s="913">
        <v>9</v>
      </c>
      <c r="N9" s="914">
        <v>3</v>
      </c>
      <c r="O9" s="913" t="s">
        <v>5004</v>
      </c>
      <c r="P9" s="915" t="s">
        <v>5013</v>
      </c>
      <c r="Q9" s="916">
        <f t="shared" si="0"/>
        <v>1</v>
      </c>
      <c r="R9" s="950">
        <f t="shared" si="0"/>
        <v>0.35</v>
      </c>
      <c r="S9" s="916">
        <f t="shared" si="1"/>
        <v>1</v>
      </c>
      <c r="T9" s="950">
        <f t="shared" si="2"/>
        <v>0.35</v>
      </c>
      <c r="U9" s="957">
        <v>3</v>
      </c>
      <c r="V9" s="906">
        <v>3</v>
      </c>
      <c r="W9" s="906">
        <v>0</v>
      </c>
      <c r="X9" s="955">
        <v>1</v>
      </c>
      <c r="Y9" s="953"/>
    </row>
    <row r="10" spans="1:25" ht="14.45" customHeight="1" x14ac:dyDescent="0.2">
      <c r="A10" s="919" t="s">
        <v>5014</v>
      </c>
      <c r="B10" s="902"/>
      <c r="C10" s="903"/>
      <c r="D10" s="904"/>
      <c r="E10" s="892">
        <v>1</v>
      </c>
      <c r="F10" s="893">
        <v>0.64</v>
      </c>
      <c r="G10" s="894">
        <v>2</v>
      </c>
      <c r="H10" s="888"/>
      <c r="I10" s="886"/>
      <c r="J10" s="887"/>
      <c r="K10" s="889">
        <v>0.64</v>
      </c>
      <c r="L10" s="888">
        <v>2</v>
      </c>
      <c r="M10" s="888">
        <v>15</v>
      </c>
      <c r="N10" s="890">
        <v>5</v>
      </c>
      <c r="O10" s="888" t="s">
        <v>5004</v>
      </c>
      <c r="P10" s="901" t="s">
        <v>5015</v>
      </c>
      <c r="Q10" s="891">
        <f t="shared" si="0"/>
        <v>0</v>
      </c>
      <c r="R10" s="949">
        <f t="shared" si="0"/>
        <v>0</v>
      </c>
      <c r="S10" s="891">
        <f t="shared" si="1"/>
        <v>-1</v>
      </c>
      <c r="T10" s="949">
        <f t="shared" si="2"/>
        <v>-0.64</v>
      </c>
      <c r="U10" s="956" t="s">
        <v>329</v>
      </c>
      <c r="V10" s="902" t="s">
        <v>329</v>
      </c>
      <c r="W10" s="902" t="s">
        <v>329</v>
      </c>
      <c r="X10" s="954" t="s">
        <v>329</v>
      </c>
      <c r="Y10" s="952"/>
    </row>
    <row r="11" spans="1:25" ht="14.45" customHeight="1" x14ac:dyDescent="0.2">
      <c r="A11" s="919" t="s">
        <v>5016</v>
      </c>
      <c r="B11" s="883">
        <v>2</v>
      </c>
      <c r="C11" s="884">
        <v>1.35</v>
      </c>
      <c r="D11" s="885">
        <v>3</v>
      </c>
      <c r="E11" s="900"/>
      <c r="F11" s="886"/>
      <c r="G11" s="887"/>
      <c r="H11" s="888"/>
      <c r="I11" s="886"/>
      <c r="J11" s="887"/>
      <c r="K11" s="889">
        <v>0.67</v>
      </c>
      <c r="L11" s="888">
        <v>2</v>
      </c>
      <c r="M11" s="888">
        <v>18</v>
      </c>
      <c r="N11" s="890">
        <v>6</v>
      </c>
      <c r="O11" s="888" t="s">
        <v>5004</v>
      </c>
      <c r="P11" s="901" t="s">
        <v>5017</v>
      </c>
      <c r="Q11" s="891">
        <f t="shared" si="0"/>
        <v>-2</v>
      </c>
      <c r="R11" s="949">
        <f t="shared" si="0"/>
        <v>-1.35</v>
      </c>
      <c r="S11" s="891">
        <f t="shared" si="1"/>
        <v>0</v>
      </c>
      <c r="T11" s="949">
        <f t="shared" si="2"/>
        <v>0</v>
      </c>
      <c r="U11" s="956" t="s">
        <v>329</v>
      </c>
      <c r="V11" s="902" t="s">
        <v>329</v>
      </c>
      <c r="W11" s="902" t="s">
        <v>329</v>
      </c>
      <c r="X11" s="954" t="s">
        <v>329</v>
      </c>
      <c r="Y11" s="952"/>
    </row>
    <row r="12" spans="1:25" ht="14.45" customHeight="1" x14ac:dyDescent="0.2">
      <c r="A12" s="920" t="s">
        <v>5018</v>
      </c>
      <c r="B12" s="917">
        <v>3</v>
      </c>
      <c r="C12" s="918">
        <v>2.98</v>
      </c>
      <c r="D12" s="897">
        <v>4.7</v>
      </c>
      <c r="E12" s="908"/>
      <c r="F12" s="909"/>
      <c r="G12" s="895"/>
      <c r="H12" s="913">
        <v>1</v>
      </c>
      <c r="I12" s="909">
        <v>1.1200000000000001</v>
      </c>
      <c r="J12" s="895">
        <v>4</v>
      </c>
      <c r="K12" s="912">
        <v>1.1200000000000001</v>
      </c>
      <c r="L12" s="913">
        <v>3</v>
      </c>
      <c r="M12" s="913">
        <v>27</v>
      </c>
      <c r="N12" s="914">
        <v>9</v>
      </c>
      <c r="O12" s="913" t="s">
        <v>5004</v>
      </c>
      <c r="P12" s="915" t="s">
        <v>5019</v>
      </c>
      <c r="Q12" s="916">
        <f t="shared" si="0"/>
        <v>-2</v>
      </c>
      <c r="R12" s="950">
        <f t="shared" si="0"/>
        <v>-1.8599999999999999</v>
      </c>
      <c r="S12" s="916">
        <f t="shared" si="1"/>
        <v>1</v>
      </c>
      <c r="T12" s="950">
        <f t="shared" si="2"/>
        <v>1.1200000000000001</v>
      </c>
      <c r="U12" s="957">
        <v>9</v>
      </c>
      <c r="V12" s="906">
        <v>4</v>
      </c>
      <c r="W12" s="906">
        <v>-5</v>
      </c>
      <c r="X12" s="955">
        <v>0.44444444444444442</v>
      </c>
      <c r="Y12" s="953"/>
    </row>
    <row r="13" spans="1:25" ht="14.45" customHeight="1" x14ac:dyDescent="0.2">
      <c r="A13" s="920" t="s">
        <v>5020</v>
      </c>
      <c r="B13" s="917">
        <v>1</v>
      </c>
      <c r="C13" s="918">
        <v>2.38</v>
      </c>
      <c r="D13" s="897">
        <v>5</v>
      </c>
      <c r="E13" s="908"/>
      <c r="F13" s="909"/>
      <c r="G13" s="895"/>
      <c r="H13" s="913"/>
      <c r="I13" s="909"/>
      <c r="J13" s="895"/>
      <c r="K13" s="912">
        <v>2.38</v>
      </c>
      <c r="L13" s="913">
        <v>3</v>
      </c>
      <c r="M13" s="913">
        <v>30</v>
      </c>
      <c r="N13" s="914">
        <v>10</v>
      </c>
      <c r="O13" s="913" t="s">
        <v>5004</v>
      </c>
      <c r="P13" s="915" t="s">
        <v>5021</v>
      </c>
      <c r="Q13" s="916">
        <f t="shared" si="0"/>
        <v>-1</v>
      </c>
      <c r="R13" s="950">
        <f t="shared" si="0"/>
        <v>-2.38</v>
      </c>
      <c r="S13" s="916">
        <f t="shared" si="1"/>
        <v>0</v>
      </c>
      <c r="T13" s="950">
        <f t="shared" si="2"/>
        <v>0</v>
      </c>
      <c r="U13" s="957" t="s">
        <v>329</v>
      </c>
      <c r="V13" s="906" t="s">
        <v>329</v>
      </c>
      <c r="W13" s="906" t="s">
        <v>329</v>
      </c>
      <c r="X13" s="955" t="s">
        <v>329</v>
      </c>
      <c r="Y13" s="953"/>
    </row>
    <row r="14" spans="1:25" ht="14.45" customHeight="1" x14ac:dyDescent="0.2">
      <c r="A14" s="919" t="s">
        <v>5022</v>
      </c>
      <c r="B14" s="883">
        <v>18</v>
      </c>
      <c r="C14" s="884">
        <v>4.07</v>
      </c>
      <c r="D14" s="885">
        <v>2.6</v>
      </c>
      <c r="E14" s="900">
        <v>12</v>
      </c>
      <c r="F14" s="886">
        <v>2.69</v>
      </c>
      <c r="G14" s="887">
        <v>2.6</v>
      </c>
      <c r="H14" s="888">
        <v>11</v>
      </c>
      <c r="I14" s="886">
        <v>2.4900000000000002</v>
      </c>
      <c r="J14" s="887">
        <v>2.8</v>
      </c>
      <c r="K14" s="889">
        <v>0.22</v>
      </c>
      <c r="L14" s="888">
        <v>1</v>
      </c>
      <c r="M14" s="888">
        <v>9</v>
      </c>
      <c r="N14" s="890">
        <v>3</v>
      </c>
      <c r="O14" s="888" t="s">
        <v>5004</v>
      </c>
      <c r="P14" s="901" t="s">
        <v>5023</v>
      </c>
      <c r="Q14" s="891">
        <f t="shared" si="0"/>
        <v>-7</v>
      </c>
      <c r="R14" s="949">
        <f t="shared" si="0"/>
        <v>-1.58</v>
      </c>
      <c r="S14" s="891">
        <f t="shared" si="1"/>
        <v>-1</v>
      </c>
      <c r="T14" s="949">
        <f t="shared" si="2"/>
        <v>-0.19999999999999973</v>
      </c>
      <c r="U14" s="956">
        <v>33</v>
      </c>
      <c r="V14" s="902">
        <v>30.799999999999997</v>
      </c>
      <c r="W14" s="902">
        <v>-2.2000000000000028</v>
      </c>
      <c r="X14" s="954">
        <v>0.93333333333333324</v>
      </c>
      <c r="Y14" s="952">
        <v>1</v>
      </c>
    </row>
    <row r="15" spans="1:25" ht="14.45" customHeight="1" x14ac:dyDescent="0.2">
      <c r="A15" s="920" t="s">
        <v>5024</v>
      </c>
      <c r="B15" s="917">
        <v>3</v>
      </c>
      <c r="C15" s="918">
        <v>0.78</v>
      </c>
      <c r="D15" s="897">
        <v>3</v>
      </c>
      <c r="E15" s="908">
        <v>2</v>
      </c>
      <c r="F15" s="909">
        <v>0.51</v>
      </c>
      <c r="G15" s="895">
        <v>2.5</v>
      </c>
      <c r="H15" s="913">
        <v>2</v>
      </c>
      <c r="I15" s="909">
        <v>0.51</v>
      </c>
      <c r="J15" s="895">
        <v>3</v>
      </c>
      <c r="K15" s="912">
        <v>0.25</v>
      </c>
      <c r="L15" s="913">
        <v>1</v>
      </c>
      <c r="M15" s="913">
        <v>9</v>
      </c>
      <c r="N15" s="914">
        <v>3</v>
      </c>
      <c r="O15" s="913" t="s">
        <v>5004</v>
      </c>
      <c r="P15" s="915" t="s">
        <v>5025</v>
      </c>
      <c r="Q15" s="916">
        <f t="shared" si="0"/>
        <v>-1</v>
      </c>
      <c r="R15" s="950">
        <f t="shared" si="0"/>
        <v>-0.27</v>
      </c>
      <c r="S15" s="916">
        <f t="shared" si="1"/>
        <v>0</v>
      </c>
      <c r="T15" s="950">
        <f t="shared" si="2"/>
        <v>0</v>
      </c>
      <c r="U15" s="957">
        <v>6</v>
      </c>
      <c r="V15" s="906">
        <v>6</v>
      </c>
      <c r="W15" s="906">
        <v>0</v>
      </c>
      <c r="X15" s="955">
        <v>1</v>
      </c>
      <c r="Y15" s="953"/>
    </row>
    <row r="16" spans="1:25" ht="14.45" customHeight="1" x14ac:dyDescent="0.2">
      <c r="A16" s="920" t="s">
        <v>5026</v>
      </c>
      <c r="B16" s="917">
        <v>1</v>
      </c>
      <c r="C16" s="918">
        <v>0.48</v>
      </c>
      <c r="D16" s="897">
        <v>3</v>
      </c>
      <c r="E16" s="908">
        <v>2</v>
      </c>
      <c r="F16" s="909">
        <v>0.96</v>
      </c>
      <c r="G16" s="895">
        <v>5</v>
      </c>
      <c r="H16" s="913"/>
      <c r="I16" s="909"/>
      <c r="J16" s="895"/>
      <c r="K16" s="912">
        <v>0.48</v>
      </c>
      <c r="L16" s="913">
        <v>2</v>
      </c>
      <c r="M16" s="913">
        <v>15</v>
      </c>
      <c r="N16" s="914">
        <v>5</v>
      </c>
      <c r="O16" s="913" t="s">
        <v>5004</v>
      </c>
      <c r="P16" s="915" t="s">
        <v>5027</v>
      </c>
      <c r="Q16" s="916">
        <f t="shared" si="0"/>
        <v>-1</v>
      </c>
      <c r="R16" s="950">
        <f t="shared" si="0"/>
        <v>-0.48</v>
      </c>
      <c r="S16" s="916">
        <f t="shared" si="1"/>
        <v>-2</v>
      </c>
      <c r="T16" s="950">
        <f t="shared" si="2"/>
        <v>-0.96</v>
      </c>
      <c r="U16" s="957" t="s">
        <v>329</v>
      </c>
      <c r="V16" s="906" t="s">
        <v>329</v>
      </c>
      <c r="W16" s="906" t="s">
        <v>329</v>
      </c>
      <c r="X16" s="955" t="s">
        <v>329</v>
      </c>
      <c r="Y16" s="953"/>
    </row>
    <row r="17" spans="1:25" ht="14.45" customHeight="1" x14ac:dyDescent="0.2">
      <c r="A17" s="919" t="s">
        <v>5028</v>
      </c>
      <c r="B17" s="902"/>
      <c r="C17" s="903"/>
      <c r="D17" s="904"/>
      <c r="E17" s="900"/>
      <c r="F17" s="886"/>
      <c r="G17" s="887"/>
      <c r="H17" s="892">
        <v>1</v>
      </c>
      <c r="I17" s="893">
        <v>1.1399999999999999</v>
      </c>
      <c r="J17" s="894">
        <v>4</v>
      </c>
      <c r="K17" s="889">
        <v>1.1399999999999999</v>
      </c>
      <c r="L17" s="888">
        <v>2</v>
      </c>
      <c r="M17" s="888">
        <v>21</v>
      </c>
      <c r="N17" s="890">
        <v>7</v>
      </c>
      <c r="O17" s="888" t="s">
        <v>5004</v>
      </c>
      <c r="P17" s="901" t="s">
        <v>5029</v>
      </c>
      <c r="Q17" s="891">
        <f t="shared" si="0"/>
        <v>1</v>
      </c>
      <c r="R17" s="949">
        <f t="shared" si="0"/>
        <v>1.1399999999999999</v>
      </c>
      <c r="S17" s="891">
        <f t="shared" si="1"/>
        <v>1</v>
      </c>
      <c r="T17" s="949">
        <f t="shared" si="2"/>
        <v>1.1399999999999999</v>
      </c>
      <c r="U17" s="956">
        <v>7</v>
      </c>
      <c r="V17" s="902">
        <v>4</v>
      </c>
      <c r="W17" s="902">
        <v>-3</v>
      </c>
      <c r="X17" s="954">
        <v>0.5714285714285714</v>
      </c>
      <c r="Y17" s="952"/>
    </row>
    <row r="18" spans="1:25" ht="14.45" customHeight="1" x14ac:dyDescent="0.2">
      <c r="A18" s="919" t="s">
        <v>5030</v>
      </c>
      <c r="B18" s="902"/>
      <c r="C18" s="903"/>
      <c r="D18" s="904"/>
      <c r="E18" s="900"/>
      <c r="F18" s="886"/>
      <c r="G18" s="887"/>
      <c r="H18" s="892">
        <v>2</v>
      </c>
      <c r="I18" s="893">
        <v>1.96</v>
      </c>
      <c r="J18" s="894">
        <v>4.5</v>
      </c>
      <c r="K18" s="889">
        <v>0.98</v>
      </c>
      <c r="L18" s="888">
        <v>2</v>
      </c>
      <c r="M18" s="888">
        <v>15</v>
      </c>
      <c r="N18" s="890">
        <v>5</v>
      </c>
      <c r="O18" s="888" t="s">
        <v>5004</v>
      </c>
      <c r="P18" s="901" t="s">
        <v>5031</v>
      </c>
      <c r="Q18" s="891">
        <f t="shared" si="0"/>
        <v>2</v>
      </c>
      <c r="R18" s="949">
        <f t="shared" si="0"/>
        <v>1.96</v>
      </c>
      <c r="S18" s="891">
        <f t="shared" si="1"/>
        <v>2</v>
      </c>
      <c r="T18" s="949">
        <f t="shared" si="2"/>
        <v>1.96</v>
      </c>
      <c r="U18" s="956">
        <v>10</v>
      </c>
      <c r="V18" s="902">
        <v>9</v>
      </c>
      <c r="W18" s="902">
        <v>-1</v>
      </c>
      <c r="X18" s="954">
        <v>0.9</v>
      </c>
      <c r="Y18" s="952">
        <v>2</v>
      </c>
    </row>
    <row r="19" spans="1:25" ht="14.45" customHeight="1" x14ac:dyDescent="0.2">
      <c r="A19" s="919" t="s">
        <v>5032</v>
      </c>
      <c r="B19" s="902"/>
      <c r="C19" s="903"/>
      <c r="D19" s="904"/>
      <c r="E19" s="900"/>
      <c r="F19" s="886"/>
      <c r="G19" s="887"/>
      <c r="H19" s="892">
        <v>1</v>
      </c>
      <c r="I19" s="893">
        <v>0.53</v>
      </c>
      <c r="J19" s="894">
        <v>3</v>
      </c>
      <c r="K19" s="889">
        <v>0.53</v>
      </c>
      <c r="L19" s="888">
        <v>1</v>
      </c>
      <c r="M19" s="888">
        <v>9</v>
      </c>
      <c r="N19" s="890">
        <v>3</v>
      </c>
      <c r="O19" s="888" t="s">
        <v>5004</v>
      </c>
      <c r="P19" s="901" t="s">
        <v>5033</v>
      </c>
      <c r="Q19" s="891">
        <f t="shared" si="0"/>
        <v>1</v>
      </c>
      <c r="R19" s="949">
        <f t="shared" si="0"/>
        <v>0.53</v>
      </c>
      <c r="S19" s="891">
        <f t="shared" si="1"/>
        <v>1</v>
      </c>
      <c r="T19" s="949">
        <f t="shared" si="2"/>
        <v>0.53</v>
      </c>
      <c r="U19" s="956">
        <v>3</v>
      </c>
      <c r="V19" s="902">
        <v>3</v>
      </c>
      <c r="W19" s="902">
        <v>0</v>
      </c>
      <c r="X19" s="954">
        <v>1</v>
      </c>
      <c r="Y19" s="952"/>
    </row>
    <row r="20" spans="1:25" ht="14.45" customHeight="1" x14ac:dyDescent="0.2">
      <c r="A20" s="919" t="s">
        <v>5034</v>
      </c>
      <c r="B20" s="902"/>
      <c r="C20" s="903"/>
      <c r="D20" s="904"/>
      <c r="E20" s="900"/>
      <c r="F20" s="886"/>
      <c r="G20" s="887"/>
      <c r="H20" s="892">
        <v>1</v>
      </c>
      <c r="I20" s="893">
        <v>0.55000000000000004</v>
      </c>
      <c r="J20" s="894">
        <v>5</v>
      </c>
      <c r="K20" s="889">
        <v>0.54</v>
      </c>
      <c r="L20" s="888">
        <v>2</v>
      </c>
      <c r="M20" s="888">
        <v>15</v>
      </c>
      <c r="N20" s="890">
        <v>5</v>
      </c>
      <c r="O20" s="888" t="s">
        <v>5004</v>
      </c>
      <c r="P20" s="901" t="s">
        <v>5035</v>
      </c>
      <c r="Q20" s="891">
        <f t="shared" si="0"/>
        <v>1</v>
      </c>
      <c r="R20" s="949">
        <f t="shared" si="0"/>
        <v>0.55000000000000004</v>
      </c>
      <c r="S20" s="891">
        <f t="shared" si="1"/>
        <v>1</v>
      </c>
      <c r="T20" s="949">
        <f t="shared" si="2"/>
        <v>0.55000000000000004</v>
      </c>
      <c r="U20" s="956">
        <v>5</v>
      </c>
      <c r="V20" s="902">
        <v>5</v>
      </c>
      <c r="W20" s="902">
        <v>0</v>
      </c>
      <c r="X20" s="954">
        <v>1</v>
      </c>
      <c r="Y20" s="952"/>
    </row>
    <row r="21" spans="1:25" ht="14.45" customHeight="1" x14ac:dyDescent="0.2">
      <c r="A21" s="919" t="s">
        <v>5036</v>
      </c>
      <c r="B21" s="883">
        <v>2</v>
      </c>
      <c r="C21" s="884">
        <v>0.68</v>
      </c>
      <c r="D21" s="885">
        <v>2.5</v>
      </c>
      <c r="E21" s="900">
        <v>1</v>
      </c>
      <c r="F21" s="886">
        <v>0.34</v>
      </c>
      <c r="G21" s="887">
        <v>2</v>
      </c>
      <c r="H21" s="888"/>
      <c r="I21" s="886"/>
      <c r="J21" s="887"/>
      <c r="K21" s="889">
        <v>0.34</v>
      </c>
      <c r="L21" s="888">
        <v>1</v>
      </c>
      <c r="M21" s="888">
        <v>12</v>
      </c>
      <c r="N21" s="890">
        <v>4</v>
      </c>
      <c r="O21" s="888" t="s">
        <v>5004</v>
      </c>
      <c r="P21" s="901" t="s">
        <v>5037</v>
      </c>
      <c r="Q21" s="891">
        <f t="shared" si="0"/>
        <v>-2</v>
      </c>
      <c r="R21" s="949">
        <f t="shared" si="0"/>
        <v>-0.68</v>
      </c>
      <c r="S21" s="891">
        <f t="shared" si="1"/>
        <v>-1</v>
      </c>
      <c r="T21" s="949">
        <f t="shared" si="2"/>
        <v>-0.34</v>
      </c>
      <c r="U21" s="956" t="s">
        <v>329</v>
      </c>
      <c r="V21" s="902" t="s">
        <v>329</v>
      </c>
      <c r="W21" s="902" t="s">
        <v>329</v>
      </c>
      <c r="X21" s="954" t="s">
        <v>329</v>
      </c>
      <c r="Y21" s="952"/>
    </row>
    <row r="22" spans="1:25" ht="14.45" customHeight="1" x14ac:dyDescent="0.2">
      <c r="A22" s="919" t="s">
        <v>5038</v>
      </c>
      <c r="B22" s="902"/>
      <c r="C22" s="903"/>
      <c r="D22" s="904"/>
      <c r="E22" s="892">
        <v>3</v>
      </c>
      <c r="F22" s="893">
        <v>8.86</v>
      </c>
      <c r="G22" s="894">
        <v>4.3</v>
      </c>
      <c r="H22" s="888"/>
      <c r="I22" s="886"/>
      <c r="J22" s="887"/>
      <c r="K22" s="889">
        <v>2.95</v>
      </c>
      <c r="L22" s="888">
        <v>2</v>
      </c>
      <c r="M22" s="888">
        <v>18</v>
      </c>
      <c r="N22" s="890">
        <v>6</v>
      </c>
      <c r="O22" s="888" t="s">
        <v>5004</v>
      </c>
      <c r="P22" s="901" t="s">
        <v>5039</v>
      </c>
      <c r="Q22" s="891">
        <f t="shared" si="0"/>
        <v>0</v>
      </c>
      <c r="R22" s="949">
        <f t="shared" si="0"/>
        <v>0</v>
      </c>
      <c r="S22" s="891">
        <f t="shared" si="1"/>
        <v>-3</v>
      </c>
      <c r="T22" s="949">
        <f t="shared" si="2"/>
        <v>-8.86</v>
      </c>
      <c r="U22" s="956" t="s">
        <v>329</v>
      </c>
      <c r="V22" s="902" t="s">
        <v>329</v>
      </c>
      <c r="W22" s="902" t="s">
        <v>329</v>
      </c>
      <c r="X22" s="954" t="s">
        <v>329</v>
      </c>
      <c r="Y22" s="952"/>
    </row>
    <row r="23" spans="1:25" ht="14.45" customHeight="1" x14ac:dyDescent="0.2">
      <c r="A23" s="919" t="s">
        <v>5040</v>
      </c>
      <c r="B23" s="902"/>
      <c r="C23" s="903"/>
      <c r="D23" s="904"/>
      <c r="E23" s="900"/>
      <c r="F23" s="886"/>
      <c r="G23" s="887"/>
      <c r="H23" s="892">
        <v>1</v>
      </c>
      <c r="I23" s="893">
        <v>1.1200000000000001</v>
      </c>
      <c r="J23" s="898">
        <v>7</v>
      </c>
      <c r="K23" s="889">
        <v>1</v>
      </c>
      <c r="L23" s="888">
        <v>1</v>
      </c>
      <c r="M23" s="888">
        <v>12</v>
      </c>
      <c r="N23" s="890">
        <v>4</v>
      </c>
      <c r="O23" s="888" t="s">
        <v>5004</v>
      </c>
      <c r="P23" s="901" t="s">
        <v>5041</v>
      </c>
      <c r="Q23" s="891">
        <f t="shared" si="0"/>
        <v>1</v>
      </c>
      <c r="R23" s="949">
        <f t="shared" si="0"/>
        <v>1.1200000000000001</v>
      </c>
      <c r="S23" s="891">
        <f t="shared" si="1"/>
        <v>1</v>
      </c>
      <c r="T23" s="949">
        <f t="shared" si="2"/>
        <v>1.1200000000000001</v>
      </c>
      <c r="U23" s="956">
        <v>4</v>
      </c>
      <c r="V23" s="902">
        <v>7</v>
      </c>
      <c r="W23" s="902">
        <v>3</v>
      </c>
      <c r="X23" s="954">
        <v>1.75</v>
      </c>
      <c r="Y23" s="952">
        <v>3</v>
      </c>
    </row>
    <row r="24" spans="1:25" ht="14.45" customHeight="1" x14ac:dyDescent="0.2">
      <c r="A24" s="919" t="s">
        <v>5042</v>
      </c>
      <c r="B24" s="902">
        <v>1</v>
      </c>
      <c r="C24" s="903">
        <v>1.67</v>
      </c>
      <c r="D24" s="904">
        <v>5</v>
      </c>
      <c r="E24" s="900"/>
      <c r="F24" s="886"/>
      <c r="G24" s="887"/>
      <c r="H24" s="892">
        <v>1</v>
      </c>
      <c r="I24" s="893">
        <v>1.88</v>
      </c>
      <c r="J24" s="898">
        <v>22</v>
      </c>
      <c r="K24" s="889">
        <v>1.67</v>
      </c>
      <c r="L24" s="888">
        <v>3</v>
      </c>
      <c r="M24" s="888">
        <v>27</v>
      </c>
      <c r="N24" s="890">
        <v>9</v>
      </c>
      <c r="O24" s="888" t="s">
        <v>5004</v>
      </c>
      <c r="P24" s="901" t="s">
        <v>5043</v>
      </c>
      <c r="Q24" s="891">
        <f t="shared" si="0"/>
        <v>0</v>
      </c>
      <c r="R24" s="949">
        <f t="shared" si="0"/>
        <v>0.20999999999999996</v>
      </c>
      <c r="S24" s="891">
        <f t="shared" si="1"/>
        <v>1</v>
      </c>
      <c r="T24" s="949">
        <f t="shared" si="2"/>
        <v>1.88</v>
      </c>
      <c r="U24" s="956">
        <v>9</v>
      </c>
      <c r="V24" s="902">
        <v>22</v>
      </c>
      <c r="W24" s="902">
        <v>13</v>
      </c>
      <c r="X24" s="954">
        <v>2.4444444444444446</v>
      </c>
      <c r="Y24" s="952">
        <v>13</v>
      </c>
    </row>
    <row r="25" spans="1:25" ht="14.45" customHeight="1" x14ac:dyDescent="0.2">
      <c r="A25" s="919" t="s">
        <v>5044</v>
      </c>
      <c r="B25" s="883">
        <v>4</v>
      </c>
      <c r="C25" s="884">
        <v>1.46</v>
      </c>
      <c r="D25" s="885">
        <v>2.8</v>
      </c>
      <c r="E25" s="900">
        <v>3</v>
      </c>
      <c r="F25" s="886">
        <v>1.1000000000000001</v>
      </c>
      <c r="G25" s="887">
        <v>4</v>
      </c>
      <c r="H25" s="888">
        <v>3</v>
      </c>
      <c r="I25" s="886">
        <v>1.0900000000000001</v>
      </c>
      <c r="J25" s="887">
        <v>4.3</v>
      </c>
      <c r="K25" s="889">
        <v>0.36</v>
      </c>
      <c r="L25" s="888">
        <v>2</v>
      </c>
      <c r="M25" s="888">
        <v>15</v>
      </c>
      <c r="N25" s="890">
        <v>5</v>
      </c>
      <c r="O25" s="888" t="s">
        <v>5004</v>
      </c>
      <c r="P25" s="901" t="s">
        <v>5045</v>
      </c>
      <c r="Q25" s="891">
        <f t="shared" si="0"/>
        <v>-1</v>
      </c>
      <c r="R25" s="949">
        <f t="shared" si="0"/>
        <v>-0.36999999999999988</v>
      </c>
      <c r="S25" s="891">
        <f t="shared" si="1"/>
        <v>0</v>
      </c>
      <c r="T25" s="949">
        <f t="shared" si="2"/>
        <v>-1.0000000000000009E-2</v>
      </c>
      <c r="U25" s="956">
        <v>15</v>
      </c>
      <c r="V25" s="902">
        <v>12.899999999999999</v>
      </c>
      <c r="W25" s="902">
        <v>-2.1000000000000014</v>
      </c>
      <c r="X25" s="954">
        <v>0.85999999999999988</v>
      </c>
      <c r="Y25" s="952">
        <v>1</v>
      </c>
    </row>
    <row r="26" spans="1:25" ht="14.45" customHeight="1" x14ac:dyDescent="0.2">
      <c r="A26" s="920" t="s">
        <v>5046</v>
      </c>
      <c r="B26" s="917">
        <v>6</v>
      </c>
      <c r="C26" s="918">
        <v>3.38</v>
      </c>
      <c r="D26" s="897">
        <v>4.7</v>
      </c>
      <c r="E26" s="908">
        <v>6</v>
      </c>
      <c r="F26" s="909">
        <v>3.85</v>
      </c>
      <c r="G26" s="895">
        <v>4.8</v>
      </c>
      <c r="H26" s="913">
        <v>2</v>
      </c>
      <c r="I26" s="909">
        <v>1.23</v>
      </c>
      <c r="J26" s="895">
        <v>3</v>
      </c>
      <c r="K26" s="912">
        <v>0.61</v>
      </c>
      <c r="L26" s="913">
        <v>2</v>
      </c>
      <c r="M26" s="913">
        <v>21</v>
      </c>
      <c r="N26" s="914">
        <v>7</v>
      </c>
      <c r="O26" s="913" t="s">
        <v>5004</v>
      </c>
      <c r="P26" s="915" t="s">
        <v>5047</v>
      </c>
      <c r="Q26" s="916">
        <f t="shared" si="0"/>
        <v>-4</v>
      </c>
      <c r="R26" s="950">
        <f t="shared" si="0"/>
        <v>-2.15</v>
      </c>
      <c r="S26" s="916">
        <f t="shared" si="1"/>
        <v>-4</v>
      </c>
      <c r="T26" s="950">
        <f t="shared" si="2"/>
        <v>-2.62</v>
      </c>
      <c r="U26" s="957">
        <v>14</v>
      </c>
      <c r="V26" s="906">
        <v>6</v>
      </c>
      <c r="W26" s="906">
        <v>-8</v>
      </c>
      <c r="X26" s="955">
        <v>0.42857142857142855</v>
      </c>
      <c r="Y26" s="953"/>
    </row>
    <row r="27" spans="1:25" ht="14.45" customHeight="1" x14ac:dyDescent="0.2">
      <c r="A27" s="919" t="s">
        <v>5048</v>
      </c>
      <c r="B27" s="902">
        <v>2</v>
      </c>
      <c r="C27" s="903">
        <v>1.55</v>
      </c>
      <c r="D27" s="904">
        <v>9.5</v>
      </c>
      <c r="E27" s="900">
        <v>1</v>
      </c>
      <c r="F27" s="886">
        <v>0.73</v>
      </c>
      <c r="G27" s="887">
        <v>9</v>
      </c>
      <c r="H27" s="892">
        <v>4</v>
      </c>
      <c r="I27" s="893">
        <v>2.94</v>
      </c>
      <c r="J27" s="894">
        <v>5.8</v>
      </c>
      <c r="K27" s="889">
        <v>0.73</v>
      </c>
      <c r="L27" s="888">
        <v>2</v>
      </c>
      <c r="M27" s="888">
        <v>21</v>
      </c>
      <c r="N27" s="890">
        <v>7</v>
      </c>
      <c r="O27" s="888" t="s">
        <v>5004</v>
      </c>
      <c r="P27" s="901" t="s">
        <v>5049</v>
      </c>
      <c r="Q27" s="891">
        <f t="shared" si="0"/>
        <v>2</v>
      </c>
      <c r="R27" s="949">
        <f t="shared" si="0"/>
        <v>1.39</v>
      </c>
      <c r="S27" s="891">
        <f t="shared" si="1"/>
        <v>3</v>
      </c>
      <c r="T27" s="949">
        <f t="shared" si="2"/>
        <v>2.21</v>
      </c>
      <c r="U27" s="956">
        <v>28</v>
      </c>
      <c r="V27" s="902">
        <v>23.2</v>
      </c>
      <c r="W27" s="902">
        <v>-4.8000000000000007</v>
      </c>
      <c r="X27" s="954">
        <v>0.82857142857142851</v>
      </c>
      <c r="Y27" s="952"/>
    </row>
    <row r="28" spans="1:25" ht="14.45" customHeight="1" x14ac:dyDescent="0.2">
      <c r="A28" s="920" t="s">
        <v>5050</v>
      </c>
      <c r="B28" s="906"/>
      <c r="C28" s="907"/>
      <c r="D28" s="905"/>
      <c r="E28" s="908">
        <v>2</v>
      </c>
      <c r="F28" s="909">
        <v>1.8</v>
      </c>
      <c r="G28" s="895">
        <v>5.5</v>
      </c>
      <c r="H28" s="910">
        <v>2</v>
      </c>
      <c r="I28" s="911">
        <v>1.73</v>
      </c>
      <c r="J28" s="896">
        <v>6</v>
      </c>
      <c r="K28" s="912">
        <v>0.87</v>
      </c>
      <c r="L28" s="913">
        <v>3</v>
      </c>
      <c r="M28" s="913">
        <v>27</v>
      </c>
      <c r="N28" s="914">
        <v>9</v>
      </c>
      <c r="O28" s="913" t="s">
        <v>5004</v>
      </c>
      <c r="P28" s="915" t="s">
        <v>5051</v>
      </c>
      <c r="Q28" s="916">
        <f t="shared" si="0"/>
        <v>2</v>
      </c>
      <c r="R28" s="950">
        <f t="shared" si="0"/>
        <v>1.73</v>
      </c>
      <c r="S28" s="916">
        <f t="shared" si="1"/>
        <v>0</v>
      </c>
      <c r="T28" s="950">
        <f t="shared" si="2"/>
        <v>-7.0000000000000062E-2</v>
      </c>
      <c r="U28" s="957">
        <v>18</v>
      </c>
      <c r="V28" s="906">
        <v>12</v>
      </c>
      <c r="W28" s="906">
        <v>-6</v>
      </c>
      <c r="X28" s="955">
        <v>0.66666666666666663</v>
      </c>
      <c r="Y28" s="953"/>
    </row>
    <row r="29" spans="1:25" ht="14.45" customHeight="1" x14ac:dyDescent="0.2">
      <c r="A29" s="920" t="s">
        <v>5052</v>
      </c>
      <c r="B29" s="906"/>
      <c r="C29" s="907"/>
      <c r="D29" s="905"/>
      <c r="E29" s="908">
        <v>2</v>
      </c>
      <c r="F29" s="909">
        <v>1.98</v>
      </c>
      <c r="G29" s="895">
        <v>5.5</v>
      </c>
      <c r="H29" s="910"/>
      <c r="I29" s="911"/>
      <c r="J29" s="896"/>
      <c r="K29" s="912">
        <v>1.3</v>
      </c>
      <c r="L29" s="913">
        <v>4</v>
      </c>
      <c r="M29" s="913">
        <v>33</v>
      </c>
      <c r="N29" s="914">
        <v>11</v>
      </c>
      <c r="O29" s="913" t="s">
        <v>5004</v>
      </c>
      <c r="P29" s="915" t="s">
        <v>5053</v>
      </c>
      <c r="Q29" s="916">
        <f t="shared" si="0"/>
        <v>0</v>
      </c>
      <c r="R29" s="950">
        <f t="shared" si="0"/>
        <v>0</v>
      </c>
      <c r="S29" s="916">
        <f t="shared" si="1"/>
        <v>-2</v>
      </c>
      <c r="T29" s="950">
        <f t="shared" si="2"/>
        <v>-1.98</v>
      </c>
      <c r="U29" s="957" t="s">
        <v>329</v>
      </c>
      <c r="V29" s="906" t="s">
        <v>329</v>
      </c>
      <c r="W29" s="906" t="s">
        <v>329</v>
      </c>
      <c r="X29" s="955" t="s">
        <v>329</v>
      </c>
      <c r="Y29" s="953"/>
    </row>
    <row r="30" spans="1:25" ht="14.45" customHeight="1" x14ac:dyDescent="0.2">
      <c r="A30" s="919" t="s">
        <v>5054</v>
      </c>
      <c r="B30" s="883">
        <v>3</v>
      </c>
      <c r="C30" s="884">
        <v>1.25</v>
      </c>
      <c r="D30" s="885">
        <v>2</v>
      </c>
      <c r="E30" s="900"/>
      <c r="F30" s="886"/>
      <c r="G30" s="887"/>
      <c r="H30" s="888">
        <v>1</v>
      </c>
      <c r="I30" s="886">
        <v>0.42</v>
      </c>
      <c r="J30" s="887">
        <v>5</v>
      </c>
      <c r="K30" s="889">
        <v>0.42</v>
      </c>
      <c r="L30" s="888">
        <v>2</v>
      </c>
      <c r="M30" s="888">
        <v>15</v>
      </c>
      <c r="N30" s="890">
        <v>5</v>
      </c>
      <c r="O30" s="888" t="s">
        <v>5004</v>
      </c>
      <c r="P30" s="901" t="s">
        <v>5055</v>
      </c>
      <c r="Q30" s="891">
        <f t="shared" si="0"/>
        <v>-2</v>
      </c>
      <c r="R30" s="949">
        <f t="shared" si="0"/>
        <v>-0.83000000000000007</v>
      </c>
      <c r="S30" s="891">
        <f t="shared" si="1"/>
        <v>1</v>
      </c>
      <c r="T30" s="949">
        <f t="shared" si="2"/>
        <v>0.42</v>
      </c>
      <c r="U30" s="956">
        <v>5</v>
      </c>
      <c r="V30" s="902">
        <v>5</v>
      </c>
      <c r="W30" s="902">
        <v>0</v>
      </c>
      <c r="X30" s="954">
        <v>1</v>
      </c>
      <c r="Y30" s="952"/>
    </row>
    <row r="31" spans="1:25" ht="14.45" customHeight="1" x14ac:dyDescent="0.2">
      <c r="A31" s="920" t="s">
        <v>5056</v>
      </c>
      <c r="B31" s="917"/>
      <c r="C31" s="918"/>
      <c r="D31" s="897"/>
      <c r="E31" s="908">
        <v>1</v>
      </c>
      <c r="F31" s="909">
        <v>0.56000000000000005</v>
      </c>
      <c r="G31" s="895">
        <v>2</v>
      </c>
      <c r="H31" s="913"/>
      <c r="I31" s="909"/>
      <c r="J31" s="895"/>
      <c r="K31" s="912">
        <v>0.56000000000000005</v>
      </c>
      <c r="L31" s="913">
        <v>2</v>
      </c>
      <c r="M31" s="913">
        <v>21</v>
      </c>
      <c r="N31" s="914">
        <v>7</v>
      </c>
      <c r="O31" s="913" t="s">
        <v>5004</v>
      </c>
      <c r="P31" s="915" t="s">
        <v>5057</v>
      </c>
      <c r="Q31" s="916">
        <f t="shared" si="0"/>
        <v>0</v>
      </c>
      <c r="R31" s="950">
        <f t="shared" si="0"/>
        <v>0</v>
      </c>
      <c r="S31" s="916">
        <f t="shared" si="1"/>
        <v>-1</v>
      </c>
      <c r="T31" s="950">
        <f t="shared" si="2"/>
        <v>-0.56000000000000005</v>
      </c>
      <c r="U31" s="957" t="s">
        <v>329</v>
      </c>
      <c r="V31" s="906" t="s">
        <v>329</v>
      </c>
      <c r="W31" s="906" t="s">
        <v>329</v>
      </c>
      <c r="X31" s="955" t="s">
        <v>329</v>
      </c>
      <c r="Y31" s="953"/>
    </row>
    <row r="32" spans="1:25" ht="14.45" customHeight="1" x14ac:dyDescent="0.2">
      <c r="A32" s="920" t="s">
        <v>5058</v>
      </c>
      <c r="B32" s="917"/>
      <c r="C32" s="918"/>
      <c r="D32" s="897"/>
      <c r="E32" s="908">
        <v>1</v>
      </c>
      <c r="F32" s="909">
        <v>0.82</v>
      </c>
      <c r="G32" s="895">
        <v>7</v>
      </c>
      <c r="H32" s="913"/>
      <c r="I32" s="909"/>
      <c r="J32" s="895"/>
      <c r="K32" s="912">
        <v>0.82</v>
      </c>
      <c r="L32" s="913">
        <v>3</v>
      </c>
      <c r="M32" s="913">
        <v>24</v>
      </c>
      <c r="N32" s="914">
        <v>8</v>
      </c>
      <c r="O32" s="913" t="s">
        <v>5004</v>
      </c>
      <c r="P32" s="915" t="s">
        <v>5059</v>
      </c>
      <c r="Q32" s="916">
        <f t="shared" si="0"/>
        <v>0</v>
      </c>
      <c r="R32" s="950">
        <f t="shared" si="0"/>
        <v>0</v>
      </c>
      <c r="S32" s="916">
        <f t="shared" si="1"/>
        <v>-1</v>
      </c>
      <c r="T32" s="950">
        <f t="shared" si="2"/>
        <v>-0.82</v>
      </c>
      <c r="U32" s="957" t="s">
        <v>329</v>
      </c>
      <c r="V32" s="906" t="s">
        <v>329</v>
      </c>
      <c r="W32" s="906" t="s">
        <v>329</v>
      </c>
      <c r="X32" s="955" t="s">
        <v>329</v>
      </c>
      <c r="Y32" s="953"/>
    </row>
    <row r="33" spans="1:25" ht="14.45" customHeight="1" x14ac:dyDescent="0.2">
      <c r="A33" s="919" t="s">
        <v>5060</v>
      </c>
      <c r="B33" s="902"/>
      <c r="C33" s="903"/>
      <c r="D33" s="904"/>
      <c r="E33" s="900"/>
      <c r="F33" s="886"/>
      <c r="G33" s="887"/>
      <c r="H33" s="892">
        <v>1</v>
      </c>
      <c r="I33" s="893">
        <v>5.41</v>
      </c>
      <c r="J33" s="894">
        <v>5</v>
      </c>
      <c r="K33" s="889">
        <v>5.41</v>
      </c>
      <c r="L33" s="888">
        <v>4</v>
      </c>
      <c r="M33" s="888">
        <v>33</v>
      </c>
      <c r="N33" s="890">
        <v>11</v>
      </c>
      <c r="O33" s="888" t="s">
        <v>5004</v>
      </c>
      <c r="P33" s="901" t="s">
        <v>5061</v>
      </c>
      <c r="Q33" s="891">
        <f t="shared" si="0"/>
        <v>1</v>
      </c>
      <c r="R33" s="949">
        <f t="shared" si="0"/>
        <v>5.41</v>
      </c>
      <c r="S33" s="891">
        <f t="shared" si="1"/>
        <v>1</v>
      </c>
      <c r="T33" s="949">
        <f t="shared" si="2"/>
        <v>5.41</v>
      </c>
      <c r="U33" s="956">
        <v>11</v>
      </c>
      <c r="V33" s="902">
        <v>5</v>
      </c>
      <c r="W33" s="902">
        <v>-6</v>
      </c>
      <c r="X33" s="954">
        <v>0.45454545454545453</v>
      </c>
      <c r="Y33" s="952"/>
    </row>
    <row r="34" spans="1:25" ht="14.45" customHeight="1" x14ac:dyDescent="0.2">
      <c r="A34" s="919" t="s">
        <v>5062</v>
      </c>
      <c r="B34" s="902"/>
      <c r="C34" s="903"/>
      <c r="D34" s="904"/>
      <c r="E34" s="900"/>
      <c r="F34" s="886"/>
      <c r="G34" s="887"/>
      <c r="H34" s="892">
        <v>1</v>
      </c>
      <c r="I34" s="893">
        <v>1.49</v>
      </c>
      <c r="J34" s="894">
        <v>2</v>
      </c>
      <c r="K34" s="889">
        <v>2.12</v>
      </c>
      <c r="L34" s="888">
        <v>3</v>
      </c>
      <c r="M34" s="888">
        <v>24</v>
      </c>
      <c r="N34" s="890">
        <v>8</v>
      </c>
      <c r="O34" s="888" t="s">
        <v>5004</v>
      </c>
      <c r="P34" s="901" t="s">
        <v>5063</v>
      </c>
      <c r="Q34" s="891">
        <f t="shared" si="0"/>
        <v>1</v>
      </c>
      <c r="R34" s="949">
        <f t="shared" si="0"/>
        <v>1.49</v>
      </c>
      <c r="S34" s="891">
        <f t="shared" si="1"/>
        <v>1</v>
      </c>
      <c r="T34" s="949">
        <f t="shared" si="2"/>
        <v>1.49</v>
      </c>
      <c r="U34" s="956">
        <v>8</v>
      </c>
      <c r="V34" s="902">
        <v>2</v>
      </c>
      <c r="W34" s="902">
        <v>-6</v>
      </c>
      <c r="X34" s="954">
        <v>0.25</v>
      </c>
      <c r="Y34" s="952"/>
    </row>
    <row r="35" spans="1:25" ht="14.45" customHeight="1" x14ac:dyDescent="0.2">
      <c r="A35" s="920" t="s">
        <v>5064</v>
      </c>
      <c r="B35" s="906"/>
      <c r="C35" s="907"/>
      <c r="D35" s="905"/>
      <c r="E35" s="908"/>
      <c r="F35" s="909"/>
      <c r="G35" s="895"/>
      <c r="H35" s="910">
        <v>2</v>
      </c>
      <c r="I35" s="911">
        <v>8.09</v>
      </c>
      <c r="J35" s="896">
        <v>10</v>
      </c>
      <c r="K35" s="912">
        <v>2.86</v>
      </c>
      <c r="L35" s="913">
        <v>4</v>
      </c>
      <c r="M35" s="913">
        <v>36</v>
      </c>
      <c r="N35" s="914">
        <v>12</v>
      </c>
      <c r="O35" s="913" t="s">
        <v>5004</v>
      </c>
      <c r="P35" s="915" t="s">
        <v>5065</v>
      </c>
      <c r="Q35" s="916">
        <f t="shared" si="0"/>
        <v>2</v>
      </c>
      <c r="R35" s="950">
        <f t="shared" si="0"/>
        <v>8.09</v>
      </c>
      <c r="S35" s="916">
        <f t="shared" si="1"/>
        <v>2</v>
      </c>
      <c r="T35" s="950">
        <f t="shared" si="2"/>
        <v>8.09</v>
      </c>
      <c r="U35" s="957">
        <v>24</v>
      </c>
      <c r="V35" s="906">
        <v>20</v>
      </c>
      <c r="W35" s="906">
        <v>-4</v>
      </c>
      <c r="X35" s="955">
        <v>0.83333333333333337</v>
      </c>
      <c r="Y35" s="953">
        <v>2</v>
      </c>
    </row>
    <row r="36" spans="1:25" ht="14.45" customHeight="1" x14ac:dyDescent="0.2">
      <c r="A36" s="920" t="s">
        <v>5066</v>
      </c>
      <c r="B36" s="906"/>
      <c r="C36" s="907"/>
      <c r="D36" s="905"/>
      <c r="E36" s="908">
        <v>1</v>
      </c>
      <c r="F36" s="909">
        <v>3.81</v>
      </c>
      <c r="G36" s="895">
        <v>5</v>
      </c>
      <c r="H36" s="910"/>
      <c r="I36" s="911"/>
      <c r="J36" s="896"/>
      <c r="K36" s="912">
        <v>3.81</v>
      </c>
      <c r="L36" s="913">
        <v>4</v>
      </c>
      <c r="M36" s="913">
        <v>39</v>
      </c>
      <c r="N36" s="914">
        <v>13</v>
      </c>
      <c r="O36" s="913" t="s">
        <v>5004</v>
      </c>
      <c r="P36" s="915" t="s">
        <v>5067</v>
      </c>
      <c r="Q36" s="916">
        <f t="shared" si="0"/>
        <v>0</v>
      </c>
      <c r="R36" s="950">
        <f t="shared" si="0"/>
        <v>0</v>
      </c>
      <c r="S36" s="916">
        <f t="shared" si="1"/>
        <v>-1</v>
      </c>
      <c r="T36" s="950">
        <f t="shared" si="2"/>
        <v>-3.81</v>
      </c>
      <c r="U36" s="957" t="s">
        <v>329</v>
      </c>
      <c r="V36" s="906" t="s">
        <v>329</v>
      </c>
      <c r="W36" s="906" t="s">
        <v>329</v>
      </c>
      <c r="X36" s="955" t="s">
        <v>329</v>
      </c>
      <c r="Y36" s="953"/>
    </row>
    <row r="37" spans="1:25" ht="14.45" customHeight="1" x14ac:dyDescent="0.2">
      <c r="A37" s="919" t="s">
        <v>5068</v>
      </c>
      <c r="B37" s="883">
        <v>1</v>
      </c>
      <c r="C37" s="884">
        <v>3.52</v>
      </c>
      <c r="D37" s="885">
        <v>9</v>
      </c>
      <c r="E37" s="900"/>
      <c r="F37" s="886"/>
      <c r="G37" s="887"/>
      <c r="H37" s="888"/>
      <c r="I37" s="886"/>
      <c r="J37" s="887"/>
      <c r="K37" s="889">
        <v>3.52</v>
      </c>
      <c r="L37" s="888">
        <v>7</v>
      </c>
      <c r="M37" s="888">
        <v>63</v>
      </c>
      <c r="N37" s="890">
        <v>21</v>
      </c>
      <c r="O37" s="888" t="s">
        <v>5004</v>
      </c>
      <c r="P37" s="901" t="s">
        <v>5069</v>
      </c>
      <c r="Q37" s="891">
        <f t="shared" si="0"/>
        <v>-1</v>
      </c>
      <c r="R37" s="949">
        <f t="shared" si="0"/>
        <v>-3.52</v>
      </c>
      <c r="S37" s="891">
        <f t="shared" si="1"/>
        <v>0</v>
      </c>
      <c r="T37" s="949">
        <f t="shared" si="2"/>
        <v>0</v>
      </c>
      <c r="U37" s="956" t="s">
        <v>329</v>
      </c>
      <c r="V37" s="902" t="s">
        <v>329</v>
      </c>
      <c r="W37" s="902" t="s">
        <v>329</v>
      </c>
      <c r="X37" s="954" t="s">
        <v>329</v>
      </c>
      <c r="Y37" s="952"/>
    </row>
    <row r="38" spans="1:25" ht="14.45" customHeight="1" x14ac:dyDescent="0.2">
      <c r="A38" s="919" t="s">
        <v>5070</v>
      </c>
      <c r="B38" s="902"/>
      <c r="C38" s="903"/>
      <c r="D38" s="904"/>
      <c r="E38" s="900"/>
      <c r="F38" s="886"/>
      <c r="G38" s="887"/>
      <c r="H38" s="892">
        <v>1</v>
      </c>
      <c r="I38" s="893">
        <v>0.42</v>
      </c>
      <c r="J38" s="894">
        <v>2</v>
      </c>
      <c r="K38" s="889">
        <v>0.42</v>
      </c>
      <c r="L38" s="888">
        <v>2</v>
      </c>
      <c r="M38" s="888">
        <v>18</v>
      </c>
      <c r="N38" s="890">
        <v>6</v>
      </c>
      <c r="O38" s="888" t="s">
        <v>5004</v>
      </c>
      <c r="P38" s="901" t="s">
        <v>5071</v>
      </c>
      <c r="Q38" s="891">
        <f t="shared" si="0"/>
        <v>1</v>
      </c>
      <c r="R38" s="949">
        <f t="shared" si="0"/>
        <v>0.42</v>
      </c>
      <c r="S38" s="891">
        <f t="shared" si="1"/>
        <v>1</v>
      </c>
      <c r="T38" s="949">
        <f t="shared" si="2"/>
        <v>0.42</v>
      </c>
      <c r="U38" s="956">
        <v>6</v>
      </c>
      <c r="V38" s="902">
        <v>2</v>
      </c>
      <c r="W38" s="902">
        <v>-4</v>
      </c>
      <c r="X38" s="954">
        <v>0.33333333333333331</v>
      </c>
      <c r="Y38" s="952"/>
    </row>
    <row r="39" spans="1:25" ht="14.45" customHeight="1" x14ac:dyDescent="0.2">
      <c r="A39" s="919" t="s">
        <v>5072</v>
      </c>
      <c r="B39" s="902"/>
      <c r="C39" s="903"/>
      <c r="D39" s="904"/>
      <c r="E39" s="900"/>
      <c r="F39" s="886"/>
      <c r="G39" s="887"/>
      <c r="H39" s="892">
        <v>1</v>
      </c>
      <c r="I39" s="893">
        <v>4.2699999999999996</v>
      </c>
      <c r="J39" s="894">
        <v>4</v>
      </c>
      <c r="K39" s="889">
        <v>4.2699999999999996</v>
      </c>
      <c r="L39" s="888">
        <v>2</v>
      </c>
      <c r="M39" s="888">
        <v>21</v>
      </c>
      <c r="N39" s="890">
        <v>7</v>
      </c>
      <c r="O39" s="888" t="s">
        <v>5004</v>
      </c>
      <c r="P39" s="901" t="s">
        <v>5073</v>
      </c>
      <c r="Q39" s="891">
        <f t="shared" si="0"/>
        <v>1</v>
      </c>
      <c r="R39" s="949">
        <f t="shared" si="0"/>
        <v>4.2699999999999996</v>
      </c>
      <c r="S39" s="891">
        <f t="shared" si="1"/>
        <v>1</v>
      </c>
      <c r="T39" s="949">
        <f t="shared" si="2"/>
        <v>4.2699999999999996</v>
      </c>
      <c r="U39" s="956">
        <v>7</v>
      </c>
      <c r="V39" s="902">
        <v>4</v>
      </c>
      <c r="W39" s="902">
        <v>-3</v>
      </c>
      <c r="X39" s="954">
        <v>0.5714285714285714</v>
      </c>
      <c r="Y39" s="952"/>
    </row>
    <row r="40" spans="1:25" ht="14.45" customHeight="1" x14ac:dyDescent="0.2">
      <c r="A40" s="919" t="s">
        <v>5074</v>
      </c>
      <c r="B40" s="902"/>
      <c r="C40" s="903"/>
      <c r="D40" s="904"/>
      <c r="E40" s="900"/>
      <c r="F40" s="886"/>
      <c r="G40" s="887"/>
      <c r="H40" s="892">
        <v>2</v>
      </c>
      <c r="I40" s="893">
        <v>4.1100000000000003</v>
      </c>
      <c r="J40" s="894">
        <v>4.5</v>
      </c>
      <c r="K40" s="889">
        <v>2.0499999999999998</v>
      </c>
      <c r="L40" s="888">
        <v>2</v>
      </c>
      <c r="M40" s="888">
        <v>15</v>
      </c>
      <c r="N40" s="890">
        <v>5</v>
      </c>
      <c r="O40" s="888" t="s">
        <v>5004</v>
      </c>
      <c r="P40" s="901" t="s">
        <v>5075</v>
      </c>
      <c r="Q40" s="891">
        <f t="shared" si="0"/>
        <v>2</v>
      </c>
      <c r="R40" s="949">
        <f t="shared" si="0"/>
        <v>4.1100000000000003</v>
      </c>
      <c r="S40" s="891">
        <f t="shared" si="1"/>
        <v>2</v>
      </c>
      <c r="T40" s="949">
        <f t="shared" si="2"/>
        <v>4.1100000000000003</v>
      </c>
      <c r="U40" s="956">
        <v>10</v>
      </c>
      <c r="V40" s="902">
        <v>9</v>
      </c>
      <c r="W40" s="902">
        <v>-1</v>
      </c>
      <c r="X40" s="954">
        <v>0.9</v>
      </c>
      <c r="Y40" s="952"/>
    </row>
    <row r="41" spans="1:25" ht="14.45" customHeight="1" x14ac:dyDescent="0.2">
      <c r="A41" s="919" t="s">
        <v>5076</v>
      </c>
      <c r="B41" s="902"/>
      <c r="C41" s="903"/>
      <c r="D41" s="904"/>
      <c r="E41" s="900"/>
      <c r="F41" s="886"/>
      <c r="G41" s="887"/>
      <c r="H41" s="892">
        <v>1</v>
      </c>
      <c r="I41" s="893">
        <v>4.6500000000000004</v>
      </c>
      <c r="J41" s="894">
        <v>9</v>
      </c>
      <c r="K41" s="889">
        <v>4.6500000000000004</v>
      </c>
      <c r="L41" s="888">
        <v>5</v>
      </c>
      <c r="M41" s="888">
        <v>45</v>
      </c>
      <c r="N41" s="890">
        <v>15</v>
      </c>
      <c r="O41" s="888" t="s">
        <v>5004</v>
      </c>
      <c r="P41" s="901" t="s">
        <v>5077</v>
      </c>
      <c r="Q41" s="891">
        <f t="shared" si="0"/>
        <v>1</v>
      </c>
      <c r="R41" s="949">
        <f t="shared" si="0"/>
        <v>4.6500000000000004</v>
      </c>
      <c r="S41" s="891">
        <f t="shared" si="1"/>
        <v>1</v>
      </c>
      <c r="T41" s="949">
        <f t="shared" si="2"/>
        <v>4.6500000000000004</v>
      </c>
      <c r="U41" s="956">
        <v>15</v>
      </c>
      <c r="V41" s="902">
        <v>9</v>
      </c>
      <c r="W41" s="902">
        <v>-6</v>
      </c>
      <c r="X41" s="954">
        <v>0.6</v>
      </c>
      <c r="Y41" s="952"/>
    </row>
    <row r="42" spans="1:25" ht="14.45" customHeight="1" x14ac:dyDescent="0.2">
      <c r="A42" s="919" t="s">
        <v>5078</v>
      </c>
      <c r="B42" s="883">
        <v>1</v>
      </c>
      <c r="C42" s="884">
        <v>0.47</v>
      </c>
      <c r="D42" s="885">
        <v>2</v>
      </c>
      <c r="E42" s="900"/>
      <c r="F42" s="886"/>
      <c r="G42" s="887"/>
      <c r="H42" s="888"/>
      <c r="I42" s="886"/>
      <c r="J42" s="887"/>
      <c r="K42" s="889">
        <v>0.47</v>
      </c>
      <c r="L42" s="888">
        <v>2</v>
      </c>
      <c r="M42" s="888">
        <v>18</v>
      </c>
      <c r="N42" s="890">
        <v>6</v>
      </c>
      <c r="O42" s="888" t="s">
        <v>5004</v>
      </c>
      <c r="P42" s="901" t="s">
        <v>5079</v>
      </c>
      <c r="Q42" s="891">
        <f t="shared" si="0"/>
        <v>-1</v>
      </c>
      <c r="R42" s="949">
        <f t="shared" si="0"/>
        <v>-0.47</v>
      </c>
      <c r="S42" s="891">
        <f t="shared" si="1"/>
        <v>0</v>
      </c>
      <c r="T42" s="949">
        <f t="shared" si="2"/>
        <v>0</v>
      </c>
      <c r="U42" s="956" t="s">
        <v>329</v>
      </c>
      <c r="V42" s="902" t="s">
        <v>329</v>
      </c>
      <c r="W42" s="902" t="s">
        <v>329</v>
      </c>
      <c r="X42" s="954" t="s">
        <v>329</v>
      </c>
      <c r="Y42" s="952"/>
    </row>
    <row r="43" spans="1:25" ht="14.45" customHeight="1" x14ac:dyDescent="0.2">
      <c r="A43" s="919" t="s">
        <v>5080</v>
      </c>
      <c r="B43" s="902"/>
      <c r="C43" s="903"/>
      <c r="D43" s="904"/>
      <c r="E43" s="900"/>
      <c r="F43" s="886"/>
      <c r="G43" s="887"/>
      <c r="H43" s="892">
        <v>1</v>
      </c>
      <c r="I43" s="893">
        <v>0.44</v>
      </c>
      <c r="J43" s="894">
        <v>2</v>
      </c>
      <c r="K43" s="889">
        <v>0.44</v>
      </c>
      <c r="L43" s="888">
        <v>2</v>
      </c>
      <c r="M43" s="888">
        <v>18</v>
      </c>
      <c r="N43" s="890">
        <v>6</v>
      </c>
      <c r="O43" s="888" t="s">
        <v>5004</v>
      </c>
      <c r="P43" s="901" t="s">
        <v>5081</v>
      </c>
      <c r="Q43" s="891">
        <f t="shared" si="0"/>
        <v>1</v>
      </c>
      <c r="R43" s="949">
        <f t="shared" si="0"/>
        <v>0.44</v>
      </c>
      <c r="S43" s="891">
        <f t="shared" si="1"/>
        <v>1</v>
      </c>
      <c r="T43" s="949">
        <f t="shared" si="2"/>
        <v>0.44</v>
      </c>
      <c r="U43" s="956">
        <v>6</v>
      </c>
      <c r="V43" s="902">
        <v>2</v>
      </c>
      <c r="W43" s="902">
        <v>-4</v>
      </c>
      <c r="X43" s="954">
        <v>0.33333333333333331</v>
      </c>
      <c r="Y43" s="952"/>
    </row>
    <row r="44" spans="1:25" ht="14.45" customHeight="1" x14ac:dyDescent="0.2">
      <c r="A44" s="920" t="s">
        <v>5082</v>
      </c>
      <c r="B44" s="906"/>
      <c r="C44" s="907"/>
      <c r="D44" s="905"/>
      <c r="E44" s="908">
        <v>1</v>
      </c>
      <c r="F44" s="909">
        <v>1.06</v>
      </c>
      <c r="G44" s="895">
        <v>8</v>
      </c>
      <c r="H44" s="910"/>
      <c r="I44" s="911"/>
      <c r="J44" s="896"/>
      <c r="K44" s="912">
        <v>1.06</v>
      </c>
      <c r="L44" s="913">
        <v>4</v>
      </c>
      <c r="M44" s="913">
        <v>33</v>
      </c>
      <c r="N44" s="914">
        <v>11</v>
      </c>
      <c r="O44" s="913" t="s">
        <v>5004</v>
      </c>
      <c r="P44" s="915" t="s">
        <v>5081</v>
      </c>
      <c r="Q44" s="916">
        <f t="shared" si="0"/>
        <v>0</v>
      </c>
      <c r="R44" s="950">
        <f t="shared" si="0"/>
        <v>0</v>
      </c>
      <c r="S44" s="916">
        <f t="shared" si="1"/>
        <v>-1</v>
      </c>
      <c r="T44" s="950">
        <f t="shared" si="2"/>
        <v>-1.06</v>
      </c>
      <c r="U44" s="957" t="s">
        <v>329</v>
      </c>
      <c r="V44" s="906" t="s">
        <v>329</v>
      </c>
      <c r="W44" s="906" t="s">
        <v>329</v>
      </c>
      <c r="X44" s="955" t="s">
        <v>329</v>
      </c>
      <c r="Y44" s="953"/>
    </row>
    <row r="45" spans="1:25" ht="14.45" customHeight="1" x14ac:dyDescent="0.2">
      <c r="A45" s="919" t="s">
        <v>5083</v>
      </c>
      <c r="B45" s="883">
        <v>1</v>
      </c>
      <c r="C45" s="884">
        <v>3.9</v>
      </c>
      <c r="D45" s="885">
        <v>13</v>
      </c>
      <c r="E45" s="900"/>
      <c r="F45" s="886"/>
      <c r="G45" s="887"/>
      <c r="H45" s="888"/>
      <c r="I45" s="886"/>
      <c r="J45" s="887"/>
      <c r="K45" s="889">
        <v>4.99</v>
      </c>
      <c r="L45" s="888">
        <v>3</v>
      </c>
      <c r="M45" s="888">
        <v>27</v>
      </c>
      <c r="N45" s="890">
        <v>9</v>
      </c>
      <c r="O45" s="888" t="s">
        <v>5004</v>
      </c>
      <c r="P45" s="901" t="s">
        <v>5084</v>
      </c>
      <c r="Q45" s="891">
        <f t="shared" si="0"/>
        <v>-1</v>
      </c>
      <c r="R45" s="949">
        <f t="shared" si="0"/>
        <v>-3.9</v>
      </c>
      <c r="S45" s="891">
        <f t="shared" si="1"/>
        <v>0</v>
      </c>
      <c r="T45" s="949">
        <f t="shared" si="2"/>
        <v>0</v>
      </c>
      <c r="U45" s="956" t="s">
        <v>329</v>
      </c>
      <c r="V45" s="902" t="s">
        <v>329</v>
      </c>
      <c r="W45" s="902" t="s">
        <v>329</v>
      </c>
      <c r="X45" s="954" t="s">
        <v>329</v>
      </c>
      <c r="Y45" s="952"/>
    </row>
    <row r="46" spans="1:25" ht="14.45" customHeight="1" x14ac:dyDescent="0.2">
      <c r="A46" s="920" t="s">
        <v>5085</v>
      </c>
      <c r="B46" s="917">
        <v>1</v>
      </c>
      <c r="C46" s="918">
        <v>5.18</v>
      </c>
      <c r="D46" s="897">
        <v>6</v>
      </c>
      <c r="E46" s="908"/>
      <c r="F46" s="909"/>
      <c r="G46" s="895"/>
      <c r="H46" s="913">
        <v>1</v>
      </c>
      <c r="I46" s="909">
        <v>5.18</v>
      </c>
      <c r="J46" s="895">
        <v>7</v>
      </c>
      <c r="K46" s="912">
        <v>5.18</v>
      </c>
      <c r="L46" s="913">
        <v>3</v>
      </c>
      <c r="M46" s="913">
        <v>27</v>
      </c>
      <c r="N46" s="914">
        <v>9</v>
      </c>
      <c r="O46" s="913" t="s">
        <v>5004</v>
      </c>
      <c r="P46" s="915" t="s">
        <v>5086</v>
      </c>
      <c r="Q46" s="916">
        <f t="shared" si="0"/>
        <v>0</v>
      </c>
      <c r="R46" s="950">
        <f t="shared" si="0"/>
        <v>0</v>
      </c>
      <c r="S46" s="916">
        <f t="shared" si="1"/>
        <v>1</v>
      </c>
      <c r="T46" s="950">
        <f t="shared" si="2"/>
        <v>5.18</v>
      </c>
      <c r="U46" s="957">
        <v>9</v>
      </c>
      <c r="V46" s="906">
        <v>7</v>
      </c>
      <c r="W46" s="906">
        <v>-2</v>
      </c>
      <c r="X46" s="955">
        <v>0.77777777777777779</v>
      </c>
      <c r="Y46" s="953"/>
    </row>
    <row r="47" spans="1:25" ht="14.45" customHeight="1" x14ac:dyDescent="0.2">
      <c r="A47" s="919" t="s">
        <v>5087</v>
      </c>
      <c r="B47" s="883">
        <v>4</v>
      </c>
      <c r="C47" s="884">
        <v>12.09</v>
      </c>
      <c r="D47" s="885">
        <v>5.5</v>
      </c>
      <c r="E47" s="900">
        <v>2</v>
      </c>
      <c r="F47" s="886">
        <v>5.14</v>
      </c>
      <c r="G47" s="887">
        <v>3</v>
      </c>
      <c r="H47" s="888"/>
      <c r="I47" s="886"/>
      <c r="J47" s="887"/>
      <c r="K47" s="889">
        <v>3.02</v>
      </c>
      <c r="L47" s="888">
        <v>4</v>
      </c>
      <c r="M47" s="888">
        <v>33</v>
      </c>
      <c r="N47" s="890">
        <v>11</v>
      </c>
      <c r="O47" s="888" t="s">
        <v>5004</v>
      </c>
      <c r="P47" s="901" t="s">
        <v>5088</v>
      </c>
      <c r="Q47" s="891">
        <f t="shared" si="0"/>
        <v>-4</v>
      </c>
      <c r="R47" s="949">
        <f t="shared" si="0"/>
        <v>-12.09</v>
      </c>
      <c r="S47" s="891">
        <f t="shared" si="1"/>
        <v>-2</v>
      </c>
      <c r="T47" s="949">
        <f t="shared" si="2"/>
        <v>-5.14</v>
      </c>
      <c r="U47" s="956" t="s">
        <v>329</v>
      </c>
      <c r="V47" s="902" t="s">
        <v>329</v>
      </c>
      <c r="W47" s="902" t="s">
        <v>329</v>
      </c>
      <c r="X47" s="954" t="s">
        <v>329</v>
      </c>
      <c r="Y47" s="952"/>
    </row>
    <row r="48" spans="1:25" ht="14.45" customHeight="1" x14ac:dyDescent="0.2">
      <c r="A48" s="919" t="s">
        <v>5089</v>
      </c>
      <c r="B48" s="902"/>
      <c r="C48" s="903"/>
      <c r="D48" s="904"/>
      <c r="E48" s="892">
        <v>2</v>
      </c>
      <c r="F48" s="893">
        <v>3.18</v>
      </c>
      <c r="G48" s="894">
        <v>9</v>
      </c>
      <c r="H48" s="888"/>
      <c r="I48" s="886"/>
      <c r="J48" s="887"/>
      <c r="K48" s="889">
        <v>1.59</v>
      </c>
      <c r="L48" s="888">
        <v>4</v>
      </c>
      <c r="M48" s="888">
        <v>36</v>
      </c>
      <c r="N48" s="890">
        <v>12</v>
      </c>
      <c r="O48" s="888" t="s">
        <v>5004</v>
      </c>
      <c r="P48" s="901" t="s">
        <v>5090</v>
      </c>
      <c r="Q48" s="891">
        <f t="shared" si="0"/>
        <v>0</v>
      </c>
      <c r="R48" s="949">
        <f t="shared" si="0"/>
        <v>0</v>
      </c>
      <c r="S48" s="891">
        <f t="shared" si="1"/>
        <v>-2</v>
      </c>
      <c r="T48" s="949">
        <f t="shared" si="2"/>
        <v>-3.18</v>
      </c>
      <c r="U48" s="956" t="s">
        <v>329</v>
      </c>
      <c r="V48" s="902" t="s">
        <v>329</v>
      </c>
      <c r="W48" s="902" t="s">
        <v>329</v>
      </c>
      <c r="X48" s="954" t="s">
        <v>329</v>
      </c>
      <c r="Y48" s="952"/>
    </row>
    <row r="49" spans="1:25" ht="14.45" customHeight="1" x14ac:dyDescent="0.2">
      <c r="A49" s="919" t="s">
        <v>5091</v>
      </c>
      <c r="B49" s="902">
        <v>13</v>
      </c>
      <c r="C49" s="903">
        <v>30.26</v>
      </c>
      <c r="D49" s="904">
        <v>6.1</v>
      </c>
      <c r="E49" s="892">
        <v>37</v>
      </c>
      <c r="F49" s="893">
        <v>85.15</v>
      </c>
      <c r="G49" s="894">
        <v>6.2</v>
      </c>
      <c r="H49" s="888">
        <v>22</v>
      </c>
      <c r="I49" s="886">
        <v>51.34</v>
      </c>
      <c r="J49" s="887">
        <v>5.9</v>
      </c>
      <c r="K49" s="889">
        <v>2.38</v>
      </c>
      <c r="L49" s="888">
        <v>4</v>
      </c>
      <c r="M49" s="888">
        <v>33</v>
      </c>
      <c r="N49" s="890">
        <v>11</v>
      </c>
      <c r="O49" s="888" t="s">
        <v>5004</v>
      </c>
      <c r="P49" s="901" t="s">
        <v>5092</v>
      </c>
      <c r="Q49" s="891">
        <f t="shared" si="0"/>
        <v>9</v>
      </c>
      <c r="R49" s="949">
        <f t="shared" si="0"/>
        <v>21.080000000000002</v>
      </c>
      <c r="S49" s="891">
        <f t="shared" si="1"/>
        <v>-15</v>
      </c>
      <c r="T49" s="949">
        <f t="shared" si="2"/>
        <v>-33.81</v>
      </c>
      <c r="U49" s="956">
        <v>242</v>
      </c>
      <c r="V49" s="902">
        <v>129.80000000000001</v>
      </c>
      <c r="W49" s="902">
        <v>-112.19999999999999</v>
      </c>
      <c r="X49" s="954">
        <v>0.53636363636363638</v>
      </c>
      <c r="Y49" s="952"/>
    </row>
    <row r="50" spans="1:25" ht="14.45" customHeight="1" x14ac:dyDescent="0.2">
      <c r="A50" s="920" t="s">
        <v>5093</v>
      </c>
      <c r="B50" s="906">
        <v>12</v>
      </c>
      <c r="C50" s="907">
        <v>33.130000000000003</v>
      </c>
      <c r="D50" s="905">
        <v>8.3000000000000007</v>
      </c>
      <c r="E50" s="910">
        <v>17</v>
      </c>
      <c r="F50" s="911">
        <v>47.26</v>
      </c>
      <c r="G50" s="896">
        <v>8.1999999999999993</v>
      </c>
      <c r="H50" s="913">
        <v>16</v>
      </c>
      <c r="I50" s="909">
        <v>43.67</v>
      </c>
      <c r="J50" s="895">
        <v>8.4</v>
      </c>
      <c r="K50" s="912">
        <v>2.76</v>
      </c>
      <c r="L50" s="913">
        <v>4</v>
      </c>
      <c r="M50" s="913">
        <v>39</v>
      </c>
      <c r="N50" s="914">
        <v>13</v>
      </c>
      <c r="O50" s="913" t="s">
        <v>5004</v>
      </c>
      <c r="P50" s="915" t="s">
        <v>5092</v>
      </c>
      <c r="Q50" s="916">
        <f t="shared" si="0"/>
        <v>4</v>
      </c>
      <c r="R50" s="950">
        <f t="shared" si="0"/>
        <v>10.54</v>
      </c>
      <c r="S50" s="916">
        <f t="shared" si="1"/>
        <v>-1</v>
      </c>
      <c r="T50" s="950">
        <f t="shared" si="2"/>
        <v>-3.5899999999999963</v>
      </c>
      <c r="U50" s="957">
        <v>208</v>
      </c>
      <c r="V50" s="906">
        <v>134.4</v>
      </c>
      <c r="W50" s="906">
        <v>-73.599999999999994</v>
      </c>
      <c r="X50" s="955">
        <v>0.64615384615384619</v>
      </c>
      <c r="Y50" s="953"/>
    </row>
    <row r="51" spans="1:25" ht="14.45" customHeight="1" x14ac:dyDescent="0.2">
      <c r="A51" s="920" t="s">
        <v>5094</v>
      </c>
      <c r="B51" s="906">
        <v>1</v>
      </c>
      <c r="C51" s="907">
        <v>3.7</v>
      </c>
      <c r="D51" s="905">
        <v>8</v>
      </c>
      <c r="E51" s="910">
        <v>4</v>
      </c>
      <c r="F51" s="911">
        <v>14.82</v>
      </c>
      <c r="G51" s="896">
        <v>15.5</v>
      </c>
      <c r="H51" s="913">
        <v>1</v>
      </c>
      <c r="I51" s="909">
        <v>3.7</v>
      </c>
      <c r="J51" s="895">
        <v>6</v>
      </c>
      <c r="K51" s="912">
        <v>3.7</v>
      </c>
      <c r="L51" s="913">
        <v>6</v>
      </c>
      <c r="M51" s="913">
        <v>51</v>
      </c>
      <c r="N51" s="914">
        <v>17</v>
      </c>
      <c r="O51" s="913" t="s">
        <v>5004</v>
      </c>
      <c r="P51" s="915" t="s">
        <v>5092</v>
      </c>
      <c r="Q51" s="916">
        <f t="shared" si="0"/>
        <v>0</v>
      </c>
      <c r="R51" s="950">
        <f t="shared" si="0"/>
        <v>0</v>
      </c>
      <c r="S51" s="916">
        <f t="shared" si="1"/>
        <v>-3</v>
      </c>
      <c r="T51" s="950">
        <f t="shared" si="2"/>
        <v>-11.120000000000001</v>
      </c>
      <c r="U51" s="957">
        <v>17</v>
      </c>
      <c r="V51" s="906">
        <v>6</v>
      </c>
      <c r="W51" s="906">
        <v>-11</v>
      </c>
      <c r="X51" s="955">
        <v>0.35294117647058826</v>
      </c>
      <c r="Y51" s="953"/>
    </row>
    <row r="52" spans="1:25" ht="14.45" customHeight="1" x14ac:dyDescent="0.2">
      <c r="A52" s="919" t="s">
        <v>5095</v>
      </c>
      <c r="B52" s="902"/>
      <c r="C52" s="903"/>
      <c r="D52" s="904"/>
      <c r="E52" s="900"/>
      <c r="F52" s="886"/>
      <c r="G52" s="887"/>
      <c r="H52" s="892">
        <v>4</v>
      </c>
      <c r="I52" s="893">
        <v>5.2</v>
      </c>
      <c r="J52" s="898">
        <v>11.8</v>
      </c>
      <c r="K52" s="889">
        <v>0.79</v>
      </c>
      <c r="L52" s="888">
        <v>2</v>
      </c>
      <c r="M52" s="888">
        <v>15</v>
      </c>
      <c r="N52" s="890">
        <v>5</v>
      </c>
      <c r="O52" s="888" t="s">
        <v>5004</v>
      </c>
      <c r="P52" s="901" t="s">
        <v>5096</v>
      </c>
      <c r="Q52" s="891">
        <f t="shared" si="0"/>
        <v>4</v>
      </c>
      <c r="R52" s="949">
        <f t="shared" si="0"/>
        <v>5.2</v>
      </c>
      <c r="S52" s="891">
        <f t="shared" si="1"/>
        <v>4</v>
      </c>
      <c r="T52" s="949">
        <f t="shared" si="2"/>
        <v>5.2</v>
      </c>
      <c r="U52" s="956">
        <v>20</v>
      </c>
      <c r="V52" s="902">
        <v>47.2</v>
      </c>
      <c r="W52" s="902">
        <v>27.200000000000003</v>
      </c>
      <c r="X52" s="954">
        <v>2.3600000000000003</v>
      </c>
      <c r="Y52" s="952">
        <v>33</v>
      </c>
    </row>
    <row r="53" spans="1:25" ht="14.45" customHeight="1" x14ac:dyDescent="0.2">
      <c r="A53" s="920" t="s">
        <v>5097</v>
      </c>
      <c r="B53" s="906"/>
      <c r="C53" s="907"/>
      <c r="D53" s="905"/>
      <c r="E53" s="908"/>
      <c r="F53" s="909"/>
      <c r="G53" s="895"/>
      <c r="H53" s="910">
        <v>1</v>
      </c>
      <c r="I53" s="911">
        <v>1.84</v>
      </c>
      <c r="J53" s="896">
        <v>14</v>
      </c>
      <c r="K53" s="912">
        <v>1.84</v>
      </c>
      <c r="L53" s="913">
        <v>5</v>
      </c>
      <c r="M53" s="913">
        <v>42</v>
      </c>
      <c r="N53" s="914">
        <v>14</v>
      </c>
      <c r="O53" s="913" t="s">
        <v>5004</v>
      </c>
      <c r="P53" s="915" t="s">
        <v>5096</v>
      </c>
      <c r="Q53" s="916">
        <f t="shared" si="0"/>
        <v>1</v>
      </c>
      <c r="R53" s="950">
        <f t="shared" si="0"/>
        <v>1.84</v>
      </c>
      <c r="S53" s="916">
        <f t="shared" si="1"/>
        <v>1</v>
      </c>
      <c r="T53" s="950">
        <f t="shared" si="2"/>
        <v>1.84</v>
      </c>
      <c r="U53" s="957">
        <v>14</v>
      </c>
      <c r="V53" s="906">
        <v>14</v>
      </c>
      <c r="W53" s="906">
        <v>0</v>
      </c>
      <c r="X53" s="955">
        <v>1</v>
      </c>
      <c r="Y53" s="953"/>
    </row>
    <row r="54" spans="1:25" ht="14.45" customHeight="1" x14ac:dyDescent="0.2">
      <c r="A54" s="920" t="s">
        <v>5098</v>
      </c>
      <c r="B54" s="906"/>
      <c r="C54" s="907"/>
      <c r="D54" s="905"/>
      <c r="E54" s="908">
        <v>1</v>
      </c>
      <c r="F54" s="909">
        <v>4.82</v>
      </c>
      <c r="G54" s="895">
        <v>74</v>
      </c>
      <c r="H54" s="910"/>
      <c r="I54" s="911"/>
      <c r="J54" s="896"/>
      <c r="K54" s="912">
        <v>4.82</v>
      </c>
      <c r="L54" s="913">
        <v>9</v>
      </c>
      <c r="M54" s="913">
        <v>81</v>
      </c>
      <c r="N54" s="914">
        <v>27</v>
      </c>
      <c r="O54" s="913" t="s">
        <v>5004</v>
      </c>
      <c r="P54" s="915" t="s">
        <v>5096</v>
      </c>
      <c r="Q54" s="916">
        <f t="shared" si="0"/>
        <v>0</v>
      </c>
      <c r="R54" s="950">
        <f t="shared" si="0"/>
        <v>0</v>
      </c>
      <c r="S54" s="916">
        <f t="shared" si="1"/>
        <v>-1</v>
      </c>
      <c r="T54" s="950">
        <f t="shared" si="2"/>
        <v>-4.82</v>
      </c>
      <c r="U54" s="957" t="s">
        <v>329</v>
      </c>
      <c r="V54" s="906" t="s">
        <v>329</v>
      </c>
      <c r="W54" s="906" t="s">
        <v>329</v>
      </c>
      <c r="X54" s="955" t="s">
        <v>329</v>
      </c>
      <c r="Y54" s="953"/>
    </row>
    <row r="55" spans="1:25" ht="14.45" customHeight="1" x14ac:dyDescent="0.2">
      <c r="A55" s="919" t="s">
        <v>5099</v>
      </c>
      <c r="B55" s="883">
        <v>97</v>
      </c>
      <c r="C55" s="884">
        <v>120.29</v>
      </c>
      <c r="D55" s="885">
        <v>3.7</v>
      </c>
      <c r="E55" s="900">
        <v>63</v>
      </c>
      <c r="F55" s="886">
        <v>77.86</v>
      </c>
      <c r="G55" s="887">
        <v>4</v>
      </c>
      <c r="H55" s="888">
        <v>76</v>
      </c>
      <c r="I55" s="886">
        <v>93.88</v>
      </c>
      <c r="J55" s="887">
        <v>4.0999999999999996</v>
      </c>
      <c r="K55" s="889">
        <v>1.22</v>
      </c>
      <c r="L55" s="888">
        <v>2</v>
      </c>
      <c r="M55" s="888">
        <v>18</v>
      </c>
      <c r="N55" s="890">
        <v>6</v>
      </c>
      <c r="O55" s="888" t="s">
        <v>5004</v>
      </c>
      <c r="P55" s="901" t="s">
        <v>5100</v>
      </c>
      <c r="Q55" s="891">
        <f t="shared" si="0"/>
        <v>-21</v>
      </c>
      <c r="R55" s="949">
        <f t="shared" si="0"/>
        <v>-26.410000000000011</v>
      </c>
      <c r="S55" s="891">
        <f t="shared" si="1"/>
        <v>13</v>
      </c>
      <c r="T55" s="949">
        <f t="shared" si="2"/>
        <v>16.019999999999996</v>
      </c>
      <c r="U55" s="956">
        <v>456</v>
      </c>
      <c r="V55" s="902">
        <v>311.59999999999997</v>
      </c>
      <c r="W55" s="902">
        <v>-144.40000000000003</v>
      </c>
      <c r="X55" s="954">
        <v>0.68333333333333324</v>
      </c>
      <c r="Y55" s="952">
        <v>43</v>
      </c>
    </row>
    <row r="56" spans="1:25" ht="14.45" customHeight="1" x14ac:dyDescent="0.2">
      <c r="A56" s="920" t="s">
        <v>5101</v>
      </c>
      <c r="B56" s="917">
        <v>15</v>
      </c>
      <c r="C56" s="918">
        <v>23.64</v>
      </c>
      <c r="D56" s="897">
        <v>7.7</v>
      </c>
      <c r="E56" s="908">
        <v>7</v>
      </c>
      <c r="F56" s="909">
        <v>11.29</v>
      </c>
      <c r="G56" s="895">
        <v>8.9</v>
      </c>
      <c r="H56" s="913">
        <v>4</v>
      </c>
      <c r="I56" s="909">
        <v>6.3</v>
      </c>
      <c r="J56" s="895">
        <v>3.5</v>
      </c>
      <c r="K56" s="912">
        <v>1.58</v>
      </c>
      <c r="L56" s="913">
        <v>3</v>
      </c>
      <c r="M56" s="913">
        <v>24</v>
      </c>
      <c r="N56" s="914">
        <v>8</v>
      </c>
      <c r="O56" s="913" t="s">
        <v>5004</v>
      </c>
      <c r="P56" s="915" t="s">
        <v>5100</v>
      </c>
      <c r="Q56" s="916">
        <f t="shared" si="0"/>
        <v>-11</v>
      </c>
      <c r="R56" s="950">
        <f t="shared" si="0"/>
        <v>-17.34</v>
      </c>
      <c r="S56" s="916">
        <f t="shared" si="1"/>
        <v>-3</v>
      </c>
      <c r="T56" s="950">
        <f t="shared" si="2"/>
        <v>-4.9899999999999993</v>
      </c>
      <c r="U56" s="957">
        <v>32</v>
      </c>
      <c r="V56" s="906">
        <v>14</v>
      </c>
      <c r="W56" s="906">
        <v>-18</v>
      </c>
      <c r="X56" s="955">
        <v>0.4375</v>
      </c>
      <c r="Y56" s="953"/>
    </row>
    <row r="57" spans="1:25" ht="14.45" customHeight="1" x14ac:dyDescent="0.2">
      <c r="A57" s="920" t="s">
        <v>5102</v>
      </c>
      <c r="B57" s="917">
        <v>2</v>
      </c>
      <c r="C57" s="918">
        <v>5.21</v>
      </c>
      <c r="D57" s="897">
        <v>16</v>
      </c>
      <c r="E57" s="908"/>
      <c r="F57" s="909"/>
      <c r="G57" s="895"/>
      <c r="H57" s="913"/>
      <c r="I57" s="909"/>
      <c r="J57" s="895"/>
      <c r="K57" s="912">
        <v>2.37</v>
      </c>
      <c r="L57" s="913">
        <v>4</v>
      </c>
      <c r="M57" s="913">
        <v>39</v>
      </c>
      <c r="N57" s="914">
        <v>13</v>
      </c>
      <c r="O57" s="913" t="s">
        <v>5004</v>
      </c>
      <c r="P57" s="915" t="s">
        <v>5100</v>
      </c>
      <c r="Q57" s="916">
        <f t="shared" si="0"/>
        <v>-2</v>
      </c>
      <c r="R57" s="950">
        <f t="shared" si="0"/>
        <v>-5.21</v>
      </c>
      <c r="S57" s="916">
        <f t="shared" si="1"/>
        <v>0</v>
      </c>
      <c r="T57" s="950">
        <f t="shared" si="2"/>
        <v>0</v>
      </c>
      <c r="U57" s="957" t="s">
        <v>329</v>
      </c>
      <c r="V57" s="906" t="s">
        <v>329</v>
      </c>
      <c r="W57" s="906" t="s">
        <v>329</v>
      </c>
      <c r="X57" s="955" t="s">
        <v>329</v>
      </c>
      <c r="Y57" s="953"/>
    </row>
    <row r="58" spans="1:25" ht="14.45" customHeight="1" x14ac:dyDescent="0.2">
      <c r="A58" s="919" t="s">
        <v>5103</v>
      </c>
      <c r="B58" s="883">
        <v>105</v>
      </c>
      <c r="C58" s="884">
        <v>40</v>
      </c>
      <c r="D58" s="885">
        <v>2.2999999999999998</v>
      </c>
      <c r="E58" s="900">
        <v>44</v>
      </c>
      <c r="F58" s="886">
        <v>16.72</v>
      </c>
      <c r="G58" s="887">
        <v>2.6</v>
      </c>
      <c r="H58" s="888">
        <v>26</v>
      </c>
      <c r="I58" s="886">
        <v>10.210000000000001</v>
      </c>
      <c r="J58" s="898">
        <v>3.1</v>
      </c>
      <c r="K58" s="889">
        <v>0.38</v>
      </c>
      <c r="L58" s="888">
        <v>1</v>
      </c>
      <c r="M58" s="888">
        <v>9</v>
      </c>
      <c r="N58" s="890">
        <v>3</v>
      </c>
      <c r="O58" s="888" t="s">
        <v>5004</v>
      </c>
      <c r="P58" s="901" t="s">
        <v>5104</v>
      </c>
      <c r="Q58" s="891">
        <f t="shared" si="0"/>
        <v>-79</v>
      </c>
      <c r="R58" s="949">
        <f t="shared" si="0"/>
        <v>-29.79</v>
      </c>
      <c r="S58" s="891">
        <f t="shared" si="1"/>
        <v>-18</v>
      </c>
      <c r="T58" s="949">
        <f t="shared" si="2"/>
        <v>-6.509999999999998</v>
      </c>
      <c r="U58" s="956">
        <v>78</v>
      </c>
      <c r="V58" s="902">
        <v>80.600000000000009</v>
      </c>
      <c r="W58" s="902">
        <v>2.6000000000000085</v>
      </c>
      <c r="X58" s="954">
        <v>1.0333333333333334</v>
      </c>
      <c r="Y58" s="952">
        <v>11</v>
      </c>
    </row>
    <row r="59" spans="1:25" ht="14.45" customHeight="1" x14ac:dyDescent="0.2">
      <c r="A59" s="920" t="s">
        <v>5105</v>
      </c>
      <c r="B59" s="917">
        <v>8</v>
      </c>
      <c r="C59" s="918">
        <v>3.75</v>
      </c>
      <c r="D59" s="897">
        <v>2.9</v>
      </c>
      <c r="E59" s="908">
        <v>5</v>
      </c>
      <c r="F59" s="909">
        <v>3.1</v>
      </c>
      <c r="G59" s="895">
        <v>8.4</v>
      </c>
      <c r="H59" s="913">
        <v>4</v>
      </c>
      <c r="I59" s="909">
        <v>2.81</v>
      </c>
      <c r="J59" s="899">
        <v>6.8</v>
      </c>
      <c r="K59" s="912">
        <v>0.47</v>
      </c>
      <c r="L59" s="913">
        <v>1</v>
      </c>
      <c r="M59" s="913">
        <v>12</v>
      </c>
      <c r="N59" s="914">
        <v>4</v>
      </c>
      <c r="O59" s="913" t="s">
        <v>5004</v>
      </c>
      <c r="P59" s="915" t="s">
        <v>5106</v>
      </c>
      <c r="Q59" s="916">
        <f t="shared" si="0"/>
        <v>-4</v>
      </c>
      <c r="R59" s="950">
        <f t="shared" si="0"/>
        <v>-0.94</v>
      </c>
      <c r="S59" s="916">
        <f t="shared" si="1"/>
        <v>-1</v>
      </c>
      <c r="T59" s="950">
        <f t="shared" si="2"/>
        <v>-0.29000000000000004</v>
      </c>
      <c r="U59" s="957">
        <v>16</v>
      </c>
      <c r="V59" s="906">
        <v>27.2</v>
      </c>
      <c r="W59" s="906">
        <v>11.2</v>
      </c>
      <c r="X59" s="955">
        <v>1.7</v>
      </c>
      <c r="Y59" s="953">
        <v>12</v>
      </c>
    </row>
    <row r="60" spans="1:25" ht="14.45" customHeight="1" x14ac:dyDescent="0.2">
      <c r="A60" s="920" t="s">
        <v>5107</v>
      </c>
      <c r="B60" s="917">
        <v>1</v>
      </c>
      <c r="C60" s="918">
        <v>1.05</v>
      </c>
      <c r="D60" s="897">
        <v>3</v>
      </c>
      <c r="E60" s="908"/>
      <c r="F60" s="909"/>
      <c r="G60" s="895"/>
      <c r="H60" s="913">
        <v>3</v>
      </c>
      <c r="I60" s="909">
        <v>6.83</v>
      </c>
      <c r="J60" s="899">
        <v>25</v>
      </c>
      <c r="K60" s="912">
        <v>1.05</v>
      </c>
      <c r="L60" s="913">
        <v>3</v>
      </c>
      <c r="M60" s="913">
        <v>27</v>
      </c>
      <c r="N60" s="914">
        <v>9</v>
      </c>
      <c r="O60" s="913" t="s">
        <v>5004</v>
      </c>
      <c r="P60" s="915" t="s">
        <v>5108</v>
      </c>
      <c r="Q60" s="916">
        <f t="shared" si="0"/>
        <v>2</v>
      </c>
      <c r="R60" s="950">
        <f t="shared" si="0"/>
        <v>5.78</v>
      </c>
      <c r="S60" s="916">
        <f t="shared" si="1"/>
        <v>3</v>
      </c>
      <c r="T60" s="950">
        <f t="shared" si="2"/>
        <v>6.83</v>
      </c>
      <c r="U60" s="957">
        <v>27</v>
      </c>
      <c r="V60" s="906">
        <v>75</v>
      </c>
      <c r="W60" s="906">
        <v>48</v>
      </c>
      <c r="X60" s="955">
        <v>2.7777777777777777</v>
      </c>
      <c r="Y60" s="953">
        <v>54</v>
      </c>
    </row>
    <row r="61" spans="1:25" ht="14.45" customHeight="1" x14ac:dyDescent="0.2">
      <c r="A61" s="919" t="s">
        <v>5109</v>
      </c>
      <c r="B61" s="902"/>
      <c r="C61" s="903"/>
      <c r="D61" s="904"/>
      <c r="E61" s="900">
        <v>2</v>
      </c>
      <c r="F61" s="886">
        <v>1.73</v>
      </c>
      <c r="G61" s="887">
        <v>3.5</v>
      </c>
      <c r="H61" s="892">
        <v>1</v>
      </c>
      <c r="I61" s="893">
        <v>0.97</v>
      </c>
      <c r="J61" s="894">
        <v>3</v>
      </c>
      <c r="K61" s="889">
        <v>0.74</v>
      </c>
      <c r="L61" s="888">
        <v>1</v>
      </c>
      <c r="M61" s="888">
        <v>12</v>
      </c>
      <c r="N61" s="890">
        <v>4</v>
      </c>
      <c r="O61" s="888" t="s">
        <v>5004</v>
      </c>
      <c r="P61" s="901" t="s">
        <v>5110</v>
      </c>
      <c r="Q61" s="891">
        <f t="shared" si="0"/>
        <v>1</v>
      </c>
      <c r="R61" s="949">
        <f t="shared" si="0"/>
        <v>0.97</v>
      </c>
      <c r="S61" s="891">
        <f t="shared" si="1"/>
        <v>-1</v>
      </c>
      <c r="T61" s="949">
        <f t="shared" si="2"/>
        <v>-0.76</v>
      </c>
      <c r="U61" s="956">
        <v>4</v>
      </c>
      <c r="V61" s="902">
        <v>3</v>
      </c>
      <c r="W61" s="902">
        <v>-1</v>
      </c>
      <c r="X61" s="954">
        <v>0.75</v>
      </c>
      <c r="Y61" s="952"/>
    </row>
    <row r="62" spans="1:25" ht="14.45" customHeight="1" x14ac:dyDescent="0.2">
      <c r="A62" s="920" t="s">
        <v>5111</v>
      </c>
      <c r="B62" s="906">
        <v>1</v>
      </c>
      <c r="C62" s="907">
        <v>1.49</v>
      </c>
      <c r="D62" s="905">
        <v>3</v>
      </c>
      <c r="E62" s="908"/>
      <c r="F62" s="909"/>
      <c r="G62" s="895"/>
      <c r="H62" s="910">
        <v>1</v>
      </c>
      <c r="I62" s="911">
        <v>1.35</v>
      </c>
      <c r="J62" s="896">
        <v>3</v>
      </c>
      <c r="K62" s="912">
        <v>1.35</v>
      </c>
      <c r="L62" s="913">
        <v>3</v>
      </c>
      <c r="M62" s="913">
        <v>24</v>
      </c>
      <c r="N62" s="914">
        <v>8</v>
      </c>
      <c r="O62" s="913" t="s">
        <v>5004</v>
      </c>
      <c r="P62" s="915" t="s">
        <v>5112</v>
      </c>
      <c r="Q62" s="916">
        <f t="shared" si="0"/>
        <v>0</v>
      </c>
      <c r="R62" s="950">
        <f t="shared" si="0"/>
        <v>-0.1399999999999999</v>
      </c>
      <c r="S62" s="916">
        <f t="shared" si="1"/>
        <v>1</v>
      </c>
      <c r="T62" s="950">
        <f t="shared" si="2"/>
        <v>1.35</v>
      </c>
      <c r="U62" s="957">
        <v>8</v>
      </c>
      <c r="V62" s="906">
        <v>3</v>
      </c>
      <c r="W62" s="906">
        <v>-5</v>
      </c>
      <c r="X62" s="955">
        <v>0.375</v>
      </c>
      <c r="Y62" s="953"/>
    </row>
    <row r="63" spans="1:25" ht="14.45" customHeight="1" x14ac:dyDescent="0.2">
      <c r="A63" s="919" t="s">
        <v>5113</v>
      </c>
      <c r="B63" s="883">
        <v>9</v>
      </c>
      <c r="C63" s="884">
        <v>6.11</v>
      </c>
      <c r="D63" s="885">
        <v>3.6</v>
      </c>
      <c r="E63" s="900">
        <v>4</v>
      </c>
      <c r="F63" s="886">
        <v>3.27</v>
      </c>
      <c r="G63" s="887">
        <v>3.8</v>
      </c>
      <c r="H63" s="888">
        <v>3</v>
      </c>
      <c r="I63" s="886">
        <v>2.17</v>
      </c>
      <c r="J63" s="887">
        <v>3.3</v>
      </c>
      <c r="K63" s="889">
        <v>0.62</v>
      </c>
      <c r="L63" s="888">
        <v>1</v>
      </c>
      <c r="M63" s="888">
        <v>12</v>
      </c>
      <c r="N63" s="890">
        <v>4</v>
      </c>
      <c r="O63" s="888" t="s">
        <v>5004</v>
      </c>
      <c r="P63" s="901" t="s">
        <v>5114</v>
      </c>
      <c r="Q63" s="891">
        <f t="shared" si="0"/>
        <v>-6</v>
      </c>
      <c r="R63" s="949">
        <f t="shared" si="0"/>
        <v>-3.9400000000000004</v>
      </c>
      <c r="S63" s="891">
        <f t="shared" si="1"/>
        <v>-1</v>
      </c>
      <c r="T63" s="949">
        <f t="shared" si="2"/>
        <v>-1.1000000000000001</v>
      </c>
      <c r="U63" s="956">
        <v>12</v>
      </c>
      <c r="V63" s="902">
        <v>9.8999999999999986</v>
      </c>
      <c r="W63" s="902">
        <v>-2.1000000000000014</v>
      </c>
      <c r="X63" s="954">
        <v>0.82499999999999984</v>
      </c>
      <c r="Y63" s="952">
        <v>1</v>
      </c>
    </row>
    <row r="64" spans="1:25" ht="14.45" customHeight="1" x14ac:dyDescent="0.2">
      <c r="A64" s="920" t="s">
        <v>5115</v>
      </c>
      <c r="B64" s="917"/>
      <c r="C64" s="918"/>
      <c r="D64" s="897"/>
      <c r="E64" s="908">
        <v>4</v>
      </c>
      <c r="F64" s="909">
        <v>3.65</v>
      </c>
      <c r="G64" s="895">
        <v>6</v>
      </c>
      <c r="H64" s="913"/>
      <c r="I64" s="909"/>
      <c r="J64" s="895"/>
      <c r="K64" s="912">
        <v>0.81</v>
      </c>
      <c r="L64" s="913">
        <v>2</v>
      </c>
      <c r="M64" s="913">
        <v>18</v>
      </c>
      <c r="N64" s="914">
        <v>6</v>
      </c>
      <c r="O64" s="913" t="s">
        <v>5004</v>
      </c>
      <c r="P64" s="915" t="s">
        <v>5116</v>
      </c>
      <c r="Q64" s="916">
        <f t="shared" si="0"/>
        <v>0</v>
      </c>
      <c r="R64" s="950">
        <f t="shared" si="0"/>
        <v>0</v>
      </c>
      <c r="S64" s="916">
        <f t="shared" si="1"/>
        <v>-4</v>
      </c>
      <c r="T64" s="950">
        <f t="shared" si="2"/>
        <v>-3.65</v>
      </c>
      <c r="U64" s="957" t="s">
        <v>329</v>
      </c>
      <c r="V64" s="906" t="s">
        <v>329</v>
      </c>
      <c r="W64" s="906" t="s">
        <v>329</v>
      </c>
      <c r="X64" s="955" t="s">
        <v>329</v>
      </c>
      <c r="Y64" s="953"/>
    </row>
    <row r="65" spans="1:25" ht="14.45" customHeight="1" x14ac:dyDescent="0.2">
      <c r="A65" s="919" t="s">
        <v>5117</v>
      </c>
      <c r="B65" s="883">
        <v>158</v>
      </c>
      <c r="C65" s="884">
        <v>148.22999999999999</v>
      </c>
      <c r="D65" s="885">
        <v>2.7</v>
      </c>
      <c r="E65" s="900">
        <v>126</v>
      </c>
      <c r="F65" s="886">
        <v>115.96</v>
      </c>
      <c r="G65" s="887">
        <v>2.6</v>
      </c>
      <c r="H65" s="888">
        <v>116</v>
      </c>
      <c r="I65" s="886">
        <v>110.46</v>
      </c>
      <c r="J65" s="887">
        <v>3</v>
      </c>
      <c r="K65" s="889">
        <v>0.89</v>
      </c>
      <c r="L65" s="888">
        <v>1</v>
      </c>
      <c r="M65" s="888">
        <v>12</v>
      </c>
      <c r="N65" s="890">
        <v>4</v>
      </c>
      <c r="O65" s="888" t="s">
        <v>5004</v>
      </c>
      <c r="P65" s="901" t="s">
        <v>5118</v>
      </c>
      <c r="Q65" s="891">
        <f t="shared" si="0"/>
        <v>-42</v>
      </c>
      <c r="R65" s="949">
        <f t="shared" si="0"/>
        <v>-37.769999999999996</v>
      </c>
      <c r="S65" s="891">
        <f t="shared" si="1"/>
        <v>-10</v>
      </c>
      <c r="T65" s="949">
        <f t="shared" si="2"/>
        <v>-5.5</v>
      </c>
      <c r="U65" s="956">
        <v>464</v>
      </c>
      <c r="V65" s="902">
        <v>348</v>
      </c>
      <c r="W65" s="902">
        <v>-116</v>
      </c>
      <c r="X65" s="954">
        <v>0.75</v>
      </c>
      <c r="Y65" s="952">
        <v>23</v>
      </c>
    </row>
    <row r="66" spans="1:25" ht="14.45" customHeight="1" x14ac:dyDescent="0.2">
      <c r="A66" s="920" t="s">
        <v>5119</v>
      </c>
      <c r="B66" s="917">
        <v>26</v>
      </c>
      <c r="C66" s="918">
        <v>36.64</v>
      </c>
      <c r="D66" s="897">
        <v>4.5</v>
      </c>
      <c r="E66" s="908">
        <v>17</v>
      </c>
      <c r="F66" s="909">
        <v>24.5</v>
      </c>
      <c r="G66" s="895">
        <v>5.0999999999999996</v>
      </c>
      <c r="H66" s="913">
        <v>12</v>
      </c>
      <c r="I66" s="909">
        <v>18.170000000000002</v>
      </c>
      <c r="J66" s="895">
        <v>5.0999999999999996</v>
      </c>
      <c r="K66" s="912">
        <v>1.37</v>
      </c>
      <c r="L66" s="913">
        <v>2</v>
      </c>
      <c r="M66" s="913">
        <v>21</v>
      </c>
      <c r="N66" s="914">
        <v>7</v>
      </c>
      <c r="O66" s="913" t="s">
        <v>5004</v>
      </c>
      <c r="P66" s="915" t="s">
        <v>5120</v>
      </c>
      <c r="Q66" s="916">
        <f t="shared" si="0"/>
        <v>-14</v>
      </c>
      <c r="R66" s="950">
        <f t="shared" si="0"/>
        <v>-18.47</v>
      </c>
      <c r="S66" s="916">
        <f t="shared" si="1"/>
        <v>-5</v>
      </c>
      <c r="T66" s="950">
        <f t="shared" si="2"/>
        <v>-6.3299999999999983</v>
      </c>
      <c r="U66" s="957">
        <v>84</v>
      </c>
      <c r="V66" s="906">
        <v>61.199999999999996</v>
      </c>
      <c r="W66" s="906">
        <v>-22.800000000000004</v>
      </c>
      <c r="X66" s="955">
        <v>0.72857142857142854</v>
      </c>
      <c r="Y66" s="953">
        <v>11</v>
      </c>
    </row>
    <row r="67" spans="1:25" ht="14.45" customHeight="1" x14ac:dyDescent="0.2">
      <c r="A67" s="920" t="s">
        <v>5121</v>
      </c>
      <c r="B67" s="917">
        <v>1</v>
      </c>
      <c r="C67" s="918">
        <v>1.76</v>
      </c>
      <c r="D67" s="897">
        <v>3</v>
      </c>
      <c r="E67" s="908">
        <v>3</v>
      </c>
      <c r="F67" s="909">
        <v>5.29</v>
      </c>
      <c r="G67" s="895">
        <v>5.3</v>
      </c>
      <c r="H67" s="913">
        <v>2</v>
      </c>
      <c r="I67" s="909">
        <v>3.53</v>
      </c>
      <c r="J67" s="895">
        <v>4.5</v>
      </c>
      <c r="K67" s="912">
        <v>1.76</v>
      </c>
      <c r="L67" s="913">
        <v>3</v>
      </c>
      <c r="M67" s="913">
        <v>27</v>
      </c>
      <c r="N67" s="914">
        <v>9</v>
      </c>
      <c r="O67" s="913" t="s">
        <v>5004</v>
      </c>
      <c r="P67" s="915" t="s">
        <v>5122</v>
      </c>
      <c r="Q67" s="916">
        <f t="shared" si="0"/>
        <v>1</v>
      </c>
      <c r="R67" s="950">
        <f t="shared" si="0"/>
        <v>1.7699999999999998</v>
      </c>
      <c r="S67" s="916">
        <f t="shared" si="1"/>
        <v>-1</v>
      </c>
      <c r="T67" s="950">
        <f t="shared" si="2"/>
        <v>-1.7600000000000002</v>
      </c>
      <c r="U67" s="957">
        <v>18</v>
      </c>
      <c r="V67" s="906">
        <v>9</v>
      </c>
      <c r="W67" s="906">
        <v>-9</v>
      </c>
      <c r="X67" s="955">
        <v>0.5</v>
      </c>
      <c r="Y67" s="953"/>
    </row>
    <row r="68" spans="1:25" ht="14.45" customHeight="1" x14ac:dyDescent="0.2">
      <c r="A68" s="919" t="s">
        <v>5123</v>
      </c>
      <c r="B68" s="883">
        <v>29</v>
      </c>
      <c r="C68" s="884">
        <v>16.670000000000002</v>
      </c>
      <c r="D68" s="885">
        <v>2.8</v>
      </c>
      <c r="E68" s="900">
        <v>21</v>
      </c>
      <c r="F68" s="886">
        <v>12.12</v>
      </c>
      <c r="G68" s="887">
        <v>2.7</v>
      </c>
      <c r="H68" s="888">
        <v>15</v>
      </c>
      <c r="I68" s="886">
        <v>8.69</v>
      </c>
      <c r="J68" s="887">
        <v>3.1</v>
      </c>
      <c r="K68" s="889">
        <v>0.54</v>
      </c>
      <c r="L68" s="888">
        <v>1</v>
      </c>
      <c r="M68" s="888">
        <v>12</v>
      </c>
      <c r="N68" s="890">
        <v>4</v>
      </c>
      <c r="O68" s="888" t="s">
        <v>5004</v>
      </c>
      <c r="P68" s="901" t="s">
        <v>5124</v>
      </c>
      <c r="Q68" s="891">
        <f t="shared" si="0"/>
        <v>-14</v>
      </c>
      <c r="R68" s="949">
        <f t="shared" si="0"/>
        <v>-7.9800000000000022</v>
      </c>
      <c r="S68" s="891">
        <f t="shared" si="1"/>
        <v>-6</v>
      </c>
      <c r="T68" s="949">
        <f t="shared" si="2"/>
        <v>-3.4299999999999997</v>
      </c>
      <c r="U68" s="956">
        <v>60</v>
      </c>
      <c r="V68" s="902">
        <v>46.5</v>
      </c>
      <c r="W68" s="902">
        <v>-13.5</v>
      </c>
      <c r="X68" s="954">
        <v>0.77500000000000002</v>
      </c>
      <c r="Y68" s="952">
        <v>4</v>
      </c>
    </row>
    <row r="69" spans="1:25" ht="14.45" customHeight="1" x14ac:dyDescent="0.2">
      <c r="A69" s="920" t="s">
        <v>5125</v>
      </c>
      <c r="B69" s="917">
        <v>4</v>
      </c>
      <c r="C69" s="918">
        <v>3.21</v>
      </c>
      <c r="D69" s="897">
        <v>5.5</v>
      </c>
      <c r="E69" s="908">
        <v>2</v>
      </c>
      <c r="F69" s="909">
        <v>1.61</v>
      </c>
      <c r="G69" s="895">
        <v>3</v>
      </c>
      <c r="H69" s="913">
        <v>1</v>
      </c>
      <c r="I69" s="909">
        <v>0.8</v>
      </c>
      <c r="J69" s="895">
        <v>3</v>
      </c>
      <c r="K69" s="912">
        <v>0.8</v>
      </c>
      <c r="L69" s="913">
        <v>2</v>
      </c>
      <c r="M69" s="913">
        <v>21</v>
      </c>
      <c r="N69" s="914">
        <v>7</v>
      </c>
      <c r="O69" s="913" t="s">
        <v>5004</v>
      </c>
      <c r="P69" s="915" t="s">
        <v>5126</v>
      </c>
      <c r="Q69" s="916">
        <f t="shared" si="0"/>
        <v>-3</v>
      </c>
      <c r="R69" s="950">
        <f t="shared" si="0"/>
        <v>-2.41</v>
      </c>
      <c r="S69" s="916">
        <f t="shared" si="1"/>
        <v>-1</v>
      </c>
      <c r="T69" s="950">
        <f t="shared" si="2"/>
        <v>-0.81</v>
      </c>
      <c r="U69" s="957">
        <v>7</v>
      </c>
      <c r="V69" s="906">
        <v>3</v>
      </c>
      <c r="W69" s="906">
        <v>-4</v>
      </c>
      <c r="X69" s="955">
        <v>0.42857142857142855</v>
      </c>
      <c r="Y69" s="953"/>
    </row>
    <row r="70" spans="1:25" ht="14.45" customHeight="1" x14ac:dyDescent="0.2">
      <c r="A70" s="919" t="s">
        <v>5127</v>
      </c>
      <c r="B70" s="883">
        <v>8</v>
      </c>
      <c r="C70" s="884">
        <v>4.88</v>
      </c>
      <c r="D70" s="885">
        <v>2.6</v>
      </c>
      <c r="E70" s="900">
        <v>3</v>
      </c>
      <c r="F70" s="886">
        <v>1.83</v>
      </c>
      <c r="G70" s="887">
        <v>1.7</v>
      </c>
      <c r="H70" s="888">
        <v>5</v>
      </c>
      <c r="I70" s="886">
        <v>5.22</v>
      </c>
      <c r="J70" s="898">
        <v>8</v>
      </c>
      <c r="K70" s="889">
        <v>0.61</v>
      </c>
      <c r="L70" s="888">
        <v>1</v>
      </c>
      <c r="M70" s="888">
        <v>12</v>
      </c>
      <c r="N70" s="890">
        <v>4</v>
      </c>
      <c r="O70" s="888" t="s">
        <v>5004</v>
      </c>
      <c r="P70" s="901" t="s">
        <v>5128</v>
      </c>
      <c r="Q70" s="891">
        <f t="shared" ref="Q70:R133" si="3">H70-B70</f>
        <v>-3</v>
      </c>
      <c r="R70" s="949">
        <f t="shared" si="3"/>
        <v>0.33999999999999986</v>
      </c>
      <c r="S70" s="891">
        <f t="shared" ref="S70:S133" si="4">H70-E70</f>
        <v>2</v>
      </c>
      <c r="T70" s="949">
        <f t="shared" ref="T70:T133" si="5">I70-F70</f>
        <v>3.3899999999999997</v>
      </c>
      <c r="U70" s="956">
        <v>20</v>
      </c>
      <c r="V70" s="902">
        <v>40</v>
      </c>
      <c r="W70" s="902">
        <v>20</v>
      </c>
      <c r="X70" s="954">
        <v>2</v>
      </c>
      <c r="Y70" s="952">
        <v>21</v>
      </c>
    </row>
    <row r="71" spans="1:25" ht="14.45" customHeight="1" x14ac:dyDescent="0.2">
      <c r="A71" s="920" t="s">
        <v>5129</v>
      </c>
      <c r="B71" s="917">
        <v>1</v>
      </c>
      <c r="C71" s="918">
        <v>1.26</v>
      </c>
      <c r="D71" s="897">
        <v>12</v>
      </c>
      <c r="E71" s="908">
        <v>1</v>
      </c>
      <c r="F71" s="909">
        <v>1.25</v>
      </c>
      <c r="G71" s="895">
        <v>9</v>
      </c>
      <c r="H71" s="913">
        <v>1</v>
      </c>
      <c r="I71" s="909">
        <v>1.69</v>
      </c>
      <c r="J71" s="899">
        <v>10</v>
      </c>
      <c r="K71" s="912">
        <v>1.25</v>
      </c>
      <c r="L71" s="913">
        <v>3</v>
      </c>
      <c r="M71" s="913">
        <v>27</v>
      </c>
      <c r="N71" s="914">
        <v>9</v>
      </c>
      <c r="O71" s="913" t="s">
        <v>5004</v>
      </c>
      <c r="P71" s="915" t="s">
        <v>5128</v>
      </c>
      <c r="Q71" s="916">
        <f t="shared" si="3"/>
        <v>0</v>
      </c>
      <c r="R71" s="950">
        <f t="shared" si="3"/>
        <v>0.42999999999999994</v>
      </c>
      <c r="S71" s="916">
        <f t="shared" si="4"/>
        <v>0</v>
      </c>
      <c r="T71" s="950">
        <f t="shared" si="5"/>
        <v>0.43999999999999995</v>
      </c>
      <c r="U71" s="957">
        <v>9</v>
      </c>
      <c r="V71" s="906">
        <v>10</v>
      </c>
      <c r="W71" s="906">
        <v>1</v>
      </c>
      <c r="X71" s="955">
        <v>1.1111111111111112</v>
      </c>
      <c r="Y71" s="953">
        <v>1</v>
      </c>
    </row>
    <row r="72" spans="1:25" ht="14.45" customHeight="1" x14ac:dyDescent="0.2">
      <c r="A72" s="920" t="s">
        <v>5130</v>
      </c>
      <c r="B72" s="917"/>
      <c r="C72" s="918"/>
      <c r="D72" s="897"/>
      <c r="E72" s="908"/>
      <c r="F72" s="909"/>
      <c r="G72" s="895"/>
      <c r="H72" s="913">
        <v>1</v>
      </c>
      <c r="I72" s="909">
        <v>2.93</v>
      </c>
      <c r="J72" s="895">
        <v>16</v>
      </c>
      <c r="K72" s="912">
        <v>2.84</v>
      </c>
      <c r="L72" s="913">
        <v>5</v>
      </c>
      <c r="M72" s="913">
        <v>48</v>
      </c>
      <c r="N72" s="914">
        <v>16</v>
      </c>
      <c r="O72" s="913" t="s">
        <v>5004</v>
      </c>
      <c r="P72" s="915" t="s">
        <v>5128</v>
      </c>
      <c r="Q72" s="916">
        <f t="shared" si="3"/>
        <v>1</v>
      </c>
      <c r="R72" s="950">
        <f t="shared" si="3"/>
        <v>2.93</v>
      </c>
      <c r="S72" s="916">
        <f t="shared" si="4"/>
        <v>1</v>
      </c>
      <c r="T72" s="950">
        <f t="shared" si="5"/>
        <v>2.93</v>
      </c>
      <c r="U72" s="957">
        <v>16</v>
      </c>
      <c r="V72" s="906">
        <v>16</v>
      </c>
      <c r="W72" s="906">
        <v>0</v>
      </c>
      <c r="X72" s="955">
        <v>1</v>
      </c>
      <c r="Y72" s="953"/>
    </row>
    <row r="73" spans="1:25" ht="14.45" customHeight="1" x14ac:dyDescent="0.2">
      <c r="A73" s="919" t="s">
        <v>5131</v>
      </c>
      <c r="B73" s="883">
        <v>55</v>
      </c>
      <c r="C73" s="884">
        <v>33.58</v>
      </c>
      <c r="D73" s="885">
        <v>3</v>
      </c>
      <c r="E73" s="900">
        <v>40</v>
      </c>
      <c r="F73" s="886">
        <v>24.04</v>
      </c>
      <c r="G73" s="887">
        <v>3.1</v>
      </c>
      <c r="H73" s="888">
        <v>35</v>
      </c>
      <c r="I73" s="886">
        <v>21.04</v>
      </c>
      <c r="J73" s="887">
        <v>3</v>
      </c>
      <c r="K73" s="889">
        <v>0.6</v>
      </c>
      <c r="L73" s="888">
        <v>1</v>
      </c>
      <c r="M73" s="888">
        <v>9</v>
      </c>
      <c r="N73" s="890">
        <v>3</v>
      </c>
      <c r="O73" s="888" t="s">
        <v>5004</v>
      </c>
      <c r="P73" s="901" t="s">
        <v>5132</v>
      </c>
      <c r="Q73" s="891">
        <f t="shared" si="3"/>
        <v>-20</v>
      </c>
      <c r="R73" s="949">
        <f t="shared" si="3"/>
        <v>-12.54</v>
      </c>
      <c r="S73" s="891">
        <f t="shared" si="4"/>
        <v>-5</v>
      </c>
      <c r="T73" s="949">
        <f t="shared" si="5"/>
        <v>-3</v>
      </c>
      <c r="U73" s="956">
        <v>105</v>
      </c>
      <c r="V73" s="902">
        <v>105</v>
      </c>
      <c r="W73" s="902">
        <v>0</v>
      </c>
      <c r="X73" s="954">
        <v>1</v>
      </c>
      <c r="Y73" s="952">
        <v>3</v>
      </c>
    </row>
    <row r="74" spans="1:25" ht="14.45" customHeight="1" x14ac:dyDescent="0.2">
      <c r="A74" s="920" t="s">
        <v>5133</v>
      </c>
      <c r="B74" s="917">
        <v>1</v>
      </c>
      <c r="C74" s="918">
        <v>0.62</v>
      </c>
      <c r="D74" s="897">
        <v>2</v>
      </c>
      <c r="E74" s="908">
        <v>1</v>
      </c>
      <c r="F74" s="909">
        <v>0.62</v>
      </c>
      <c r="G74" s="895">
        <v>5</v>
      </c>
      <c r="H74" s="913">
        <v>3</v>
      </c>
      <c r="I74" s="909">
        <v>1.86</v>
      </c>
      <c r="J74" s="895">
        <v>3</v>
      </c>
      <c r="K74" s="912">
        <v>0.62</v>
      </c>
      <c r="L74" s="913">
        <v>1</v>
      </c>
      <c r="M74" s="913">
        <v>12</v>
      </c>
      <c r="N74" s="914">
        <v>4</v>
      </c>
      <c r="O74" s="913" t="s">
        <v>5004</v>
      </c>
      <c r="P74" s="915" t="s">
        <v>5134</v>
      </c>
      <c r="Q74" s="916">
        <f t="shared" si="3"/>
        <v>2</v>
      </c>
      <c r="R74" s="950">
        <f t="shared" si="3"/>
        <v>1.2400000000000002</v>
      </c>
      <c r="S74" s="916">
        <f t="shared" si="4"/>
        <v>2</v>
      </c>
      <c r="T74" s="950">
        <f t="shared" si="5"/>
        <v>1.2400000000000002</v>
      </c>
      <c r="U74" s="957">
        <v>12</v>
      </c>
      <c r="V74" s="906">
        <v>9</v>
      </c>
      <c r="W74" s="906">
        <v>-3</v>
      </c>
      <c r="X74" s="955">
        <v>0.75</v>
      </c>
      <c r="Y74" s="953"/>
    </row>
    <row r="75" spans="1:25" ht="14.45" customHeight="1" x14ac:dyDescent="0.2">
      <c r="A75" s="920" t="s">
        <v>5135</v>
      </c>
      <c r="B75" s="917"/>
      <c r="C75" s="918"/>
      <c r="D75" s="897"/>
      <c r="E75" s="908">
        <v>1</v>
      </c>
      <c r="F75" s="909">
        <v>0.69</v>
      </c>
      <c r="G75" s="895">
        <v>3</v>
      </c>
      <c r="H75" s="913"/>
      <c r="I75" s="909"/>
      <c r="J75" s="895"/>
      <c r="K75" s="912">
        <v>0.69</v>
      </c>
      <c r="L75" s="913">
        <v>1</v>
      </c>
      <c r="M75" s="913">
        <v>12</v>
      </c>
      <c r="N75" s="914">
        <v>4</v>
      </c>
      <c r="O75" s="913" t="s">
        <v>5004</v>
      </c>
      <c r="P75" s="915" t="s">
        <v>5136</v>
      </c>
      <c r="Q75" s="916">
        <f t="shared" si="3"/>
        <v>0</v>
      </c>
      <c r="R75" s="950">
        <f t="shared" si="3"/>
        <v>0</v>
      </c>
      <c r="S75" s="916">
        <f t="shared" si="4"/>
        <v>-1</v>
      </c>
      <c r="T75" s="950">
        <f t="shared" si="5"/>
        <v>-0.69</v>
      </c>
      <c r="U75" s="957" t="s">
        <v>329</v>
      </c>
      <c r="V75" s="906" t="s">
        <v>329</v>
      </c>
      <c r="W75" s="906" t="s">
        <v>329</v>
      </c>
      <c r="X75" s="955" t="s">
        <v>329</v>
      </c>
      <c r="Y75" s="953"/>
    </row>
    <row r="76" spans="1:25" ht="14.45" customHeight="1" x14ac:dyDescent="0.2">
      <c r="A76" s="919" t="s">
        <v>5137</v>
      </c>
      <c r="B76" s="902"/>
      <c r="C76" s="903"/>
      <c r="D76" s="904"/>
      <c r="E76" s="892">
        <v>1</v>
      </c>
      <c r="F76" s="893">
        <v>0.49</v>
      </c>
      <c r="G76" s="894">
        <v>6</v>
      </c>
      <c r="H76" s="888"/>
      <c r="I76" s="886"/>
      <c r="J76" s="887"/>
      <c r="K76" s="889">
        <v>0.49</v>
      </c>
      <c r="L76" s="888">
        <v>2</v>
      </c>
      <c r="M76" s="888">
        <v>21</v>
      </c>
      <c r="N76" s="890">
        <v>7</v>
      </c>
      <c r="O76" s="888" t="s">
        <v>5004</v>
      </c>
      <c r="P76" s="901" t="s">
        <v>5138</v>
      </c>
      <c r="Q76" s="891">
        <f t="shared" si="3"/>
        <v>0</v>
      </c>
      <c r="R76" s="949">
        <f t="shared" si="3"/>
        <v>0</v>
      </c>
      <c r="S76" s="891">
        <f t="shared" si="4"/>
        <v>-1</v>
      </c>
      <c r="T76" s="949">
        <f t="shared" si="5"/>
        <v>-0.49</v>
      </c>
      <c r="U76" s="956" t="s">
        <v>329</v>
      </c>
      <c r="V76" s="902" t="s">
        <v>329</v>
      </c>
      <c r="W76" s="902" t="s">
        <v>329</v>
      </c>
      <c r="X76" s="954" t="s">
        <v>329</v>
      </c>
      <c r="Y76" s="952"/>
    </row>
    <row r="77" spans="1:25" ht="14.45" customHeight="1" x14ac:dyDescent="0.2">
      <c r="A77" s="919" t="s">
        <v>5139</v>
      </c>
      <c r="B77" s="902">
        <v>5</v>
      </c>
      <c r="C77" s="903">
        <v>2.37</v>
      </c>
      <c r="D77" s="904">
        <v>5.2</v>
      </c>
      <c r="E77" s="900">
        <v>3</v>
      </c>
      <c r="F77" s="886">
        <v>1.42</v>
      </c>
      <c r="G77" s="887">
        <v>4.3</v>
      </c>
      <c r="H77" s="892">
        <v>9</v>
      </c>
      <c r="I77" s="893">
        <v>4.5</v>
      </c>
      <c r="J77" s="894">
        <v>4.9000000000000004</v>
      </c>
      <c r="K77" s="889">
        <v>0.47</v>
      </c>
      <c r="L77" s="888">
        <v>2</v>
      </c>
      <c r="M77" s="888">
        <v>21</v>
      </c>
      <c r="N77" s="890">
        <v>7</v>
      </c>
      <c r="O77" s="888" t="s">
        <v>5004</v>
      </c>
      <c r="P77" s="901" t="s">
        <v>5140</v>
      </c>
      <c r="Q77" s="891">
        <f t="shared" si="3"/>
        <v>4</v>
      </c>
      <c r="R77" s="949">
        <f t="shared" si="3"/>
        <v>2.13</v>
      </c>
      <c r="S77" s="891">
        <f t="shared" si="4"/>
        <v>6</v>
      </c>
      <c r="T77" s="949">
        <f t="shared" si="5"/>
        <v>3.08</v>
      </c>
      <c r="U77" s="956">
        <v>63</v>
      </c>
      <c r="V77" s="902">
        <v>44.1</v>
      </c>
      <c r="W77" s="902">
        <v>-18.899999999999999</v>
      </c>
      <c r="X77" s="954">
        <v>0.70000000000000007</v>
      </c>
      <c r="Y77" s="952">
        <v>2</v>
      </c>
    </row>
    <row r="78" spans="1:25" ht="14.45" customHeight="1" x14ac:dyDescent="0.2">
      <c r="A78" s="920" t="s">
        <v>5141</v>
      </c>
      <c r="B78" s="906">
        <v>2</v>
      </c>
      <c r="C78" s="907">
        <v>1.26</v>
      </c>
      <c r="D78" s="905">
        <v>7.5</v>
      </c>
      <c r="E78" s="908">
        <v>2</v>
      </c>
      <c r="F78" s="909">
        <v>1.69</v>
      </c>
      <c r="G78" s="895">
        <v>16.5</v>
      </c>
      <c r="H78" s="910">
        <v>1</v>
      </c>
      <c r="I78" s="911">
        <v>0.63</v>
      </c>
      <c r="J78" s="896">
        <v>3</v>
      </c>
      <c r="K78" s="912">
        <v>0.63</v>
      </c>
      <c r="L78" s="913">
        <v>3</v>
      </c>
      <c r="M78" s="913">
        <v>27</v>
      </c>
      <c r="N78" s="914">
        <v>9</v>
      </c>
      <c r="O78" s="913" t="s">
        <v>5004</v>
      </c>
      <c r="P78" s="915" t="s">
        <v>5142</v>
      </c>
      <c r="Q78" s="916">
        <f t="shared" si="3"/>
        <v>-1</v>
      </c>
      <c r="R78" s="950">
        <f t="shared" si="3"/>
        <v>-0.63</v>
      </c>
      <c r="S78" s="916">
        <f t="shared" si="4"/>
        <v>-1</v>
      </c>
      <c r="T78" s="950">
        <f t="shared" si="5"/>
        <v>-1.06</v>
      </c>
      <c r="U78" s="957">
        <v>9</v>
      </c>
      <c r="V78" s="906">
        <v>3</v>
      </c>
      <c r="W78" s="906">
        <v>-6</v>
      </c>
      <c r="X78" s="955">
        <v>0.33333333333333331</v>
      </c>
      <c r="Y78" s="953"/>
    </row>
    <row r="79" spans="1:25" ht="14.45" customHeight="1" x14ac:dyDescent="0.2">
      <c r="A79" s="919" t="s">
        <v>5143</v>
      </c>
      <c r="B79" s="883">
        <v>9</v>
      </c>
      <c r="C79" s="884">
        <v>2.95</v>
      </c>
      <c r="D79" s="885">
        <v>3.6</v>
      </c>
      <c r="E79" s="900">
        <v>1</v>
      </c>
      <c r="F79" s="886">
        <v>0.32</v>
      </c>
      <c r="G79" s="887">
        <v>5</v>
      </c>
      <c r="H79" s="888">
        <v>6</v>
      </c>
      <c r="I79" s="886">
        <v>1.93</v>
      </c>
      <c r="J79" s="887">
        <v>2.5</v>
      </c>
      <c r="K79" s="889">
        <v>0.32</v>
      </c>
      <c r="L79" s="888">
        <v>1</v>
      </c>
      <c r="M79" s="888">
        <v>9</v>
      </c>
      <c r="N79" s="890">
        <v>3</v>
      </c>
      <c r="O79" s="888" t="s">
        <v>5004</v>
      </c>
      <c r="P79" s="901" t="s">
        <v>5144</v>
      </c>
      <c r="Q79" s="891">
        <f t="shared" si="3"/>
        <v>-3</v>
      </c>
      <c r="R79" s="949">
        <f t="shared" si="3"/>
        <v>-1.0200000000000002</v>
      </c>
      <c r="S79" s="891">
        <f t="shared" si="4"/>
        <v>5</v>
      </c>
      <c r="T79" s="949">
        <f t="shared" si="5"/>
        <v>1.6099999999999999</v>
      </c>
      <c r="U79" s="956">
        <v>18</v>
      </c>
      <c r="V79" s="902">
        <v>15</v>
      </c>
      <c r="W79" s="902">
        <v>-3</v>
      </c>
      <c r="X79" s="954">
        <v>0.83333333333333337</v>
      </c>
      <c r="Y79" s="952">
        <v>4</v>
      </c>
    </row>
    <row r="80" spans="1:25" ht="14.45" customHeight="1" x14ac:dyDescent="0.2">
      <c r="A80" s="920" t="s">
        <v>5145</v>
      </c>
      <c r="B80" s="917">
        <v>5</v>
      </c>
      <c r="C80" s="918">
        <v>2.12</v>
      </c>
      <c r="D80" s="897">
        <v>4.5999999999999996</v>
      </c>
      <c r="E80" s="908">
        <v>2</v>
      </c>
      <c r="F80" s="909">
        <v>0.85</v>
      </c>
      <c r="G80" s="895">
        <v>4</v>
      </c>
      <c r="H80" s="913">
        <v>6</v>
      </c>
      <c r="I80" s="909">
        <v>2.62</v>
      </c>
      <c r="J80" s="895">
        <v>4.3</v>
      </c>
      <c r="K80" s="912">
        <v>0.42</v>
      </c>
      <c r="L80" s="913">
        <v>2</v>
      </c>
      <c r="M80" s="913">
        <v>15</v>
      </c>
      <c r="N80" s="914">
        <v>5</v>
      </c>
      <c r="O80" s="913" t="s">
        <v>5004</v>
      </c>
      <c r="P80" s="915" t="s">
        <v>5146</v>
      </c>
      <c r="Q80" s="916">
        <f t="shared" si="3"/>
        <v>1</v>
      </c>
      <c r="R80" s="950">
        <f t="shared" si="3"/>
        <v>0.5</v>
      </c>
      <c r="S80" s="916">
        <f t="shared" si="4"/>
        <v>4</v>
      </c>
      <c r="T80" s="950">
        <f t="shared" si="5"/>
        <v>1.77</v>
      </c>
      <c r="U80" s="957">
        <v>30</v>
      </c>
      <c r="V80" s="906">
        <v>25.799999999999997</v>
      </c>
      <c r="W80" s="906">
        <v>-4.2000000000000028</v>
      </c>
      <c r="X80" s="955">
        <v>0.85999999999999988</v>
      </c>
      <c r="Y80" s="953">
        <v>5</v>
      </c>
    </row>
    <row r="81" spans="1:25" ht="14.45" customHeight="1" x14ac:dyDescent="0.2">
      <c r="A81" s="919" t="s">
        <v>5147</v>
      </c>
      <c r="B81" s="883">
        <v>1</v>
      </c>
      <c r="C81" s="884">
        <v>0.47</v>
      </c>
      <c r="D81" s="885">
        <v>2</v>
      </c>
      <c r="E81" s="900"/>
      <c r="F81" s="886"/>
      <c r="G81" s="887"/>
      <c r="H81" s="888"/>
      <c r="I81" s="886"/>
      <c r="J81" s="887"/>
      <c r="K81" s="889">
        <v>0.68</v>
      </c>
      <c r="L81" s="888">
        <v>3</v>
      </c>
      <c r="M81" s="888">
        <v>24</v>
      </c>
      <c r="N81" s="890">
        <v>8</v>
      </c>
      <c r="O81" s="888" t="s">
        <v>5004</v>
      </c>
      <c r="P81" s="901" t="s">
        <v>5148</v>
      </c>
      <c r="Q81" s="891">
        <f t="shared" si="3"/>
        <v>-1</v>
      </c>
      <c r="R81" s="949">
        <f t="shared" si="3"/>
        <v>-0.47</v>
      </c>
      <c r="S81" s="891">
        <f t="shared" si="4"/>
        <v>0</v>
      </c>
      <c r="T81" s="949">
        <f t="shared" si="5"/>
        <v>0</v>
      </c>
      <c r="U81" s="956" t="s">
        <v>329</v>
      </c>
      <c r="V81" s="902" t="s">
        <v>329</v>
      </c>
      <c r="W81" s="902" t="s">
        <v>329</v>
      </c>
      <c r="X81" s="954" t="s">
        <v>329</v>
      </c>
      <c r="Y81" s="952"/>
    </row>
    <row r="82" spans="1:25" ht="14.45" customHeight="1" x14ac:dyDescent="0.2">
      <c r="A82" s="920" t="s">
        <v>5149</v>
      </c>
      <c r="B82" s="917">
        <v>1</v>
      </c>
      <c r="C82" s="918">
        <v>0.89</v>
      </c>
      <c r="D82" s="897">
        <v>6</v>
      </c>
      <c r="E82" s="908"/>
      <c r="F82" s="909"/>
      <c r="G82" s="895"/>
      <c r="H82" s="913"/>
      <c r="I82" s="909"/>
      <c r="J82" s="895"/>
      <c r="K82" s="912">
        <v>0.89</v>
      </c>
      <c r="L82" s="913">
        <v>4</v>
      </c>
      <c r="M82" s="913">
        <v>33</v>
      </c>
      <c r="N82" s="914">
        <v>11</v>
      </c>
      <c r="O82" s="913" t="s">
        <v>5004</v>
      </c>
      <c r="P82" s="915" t="s">
        <v>5150</v>
      </c>
      <c r="Q82" s="916">
        <f t="shared" si="3"/>
        <v>-1</v>
      </c>
      <c r="R82" s="950">
        <f t="shared" si="3"/>
        <v>-0.89</v>
      </c>
      <c r="S82" s="916">
        <f t="shared" si="4"/>
        <v>0</v>
      </c>
      <c r="T82" s="950">
        <f t="shared" si="5"/>
        <v>0</v>
      </c>
      <c r="U82" s="957" t="s">
        <v>329</v>
      </c>
      <c r="V82" s="906" t="s">
        <v>329</v>
      </c>
      <c r="W82" s="906" t="s">
        <v>329</v>
      </c>
      <c r="X82" s="955" t="s">
        <v>329</v>
      </c>
      <c r="Y82" s="953"/>
    </row>
    <row r="83" spans="1:25" ht="14.45" customHeight="1" x14ac:dyDescent="0.2">
      <c r="A83" s="919" t="s">
        <v>5151</v>
      </c>
      <c r="B83" s="902"/>
      <c r="C83" s="903"/>
      <c r="D83" s="904"/>
      <c r="E83" s="892">
        <v>1</v>
      </c>
      <c r="F83" s="893">
        <v>1.1100000000000001</v>
      </c>
      <c r="G83" s="894">
        <v>8</v>
      </c>
      <c r="H83" s="888"/>
      <c r="I83" s="886"/>
      <c r="J83" s="887"/>
      <c r="K83" s="889">
        <v>1.1100000000000001</v>
      </c>
      <c r="L83" s="888">
        <v>4</v>
      </c>
      <c r="M83" s="888">
        <v>36</v>
      </c>
      <c r="N83" s="890">
        <v>12</v>
      </c>
      <c r="O83" s="888" t="s">
        <v>5004</v>
      </c>
      <c r="P83" s="901" t="s">
        <v>5152</v>
      </c>
      <c r="Q83" s="891">
        <f t="shared" si="3"/>
        <v>0</v>
      </c>
      <c r="R83" s="949">
        <f t="shared" si="3"/>
        <v>0</v>
      </c>
      <c r="S83" s="891">
        <f t="shared" si="4"/>
        <v>-1</v>
      </c>
      <c r="T83" s="949">
        <f t="shared" si="5"/>
        <v>-1.1100000000000001</v>
      </c>
      <c r="U83" s="956" t="s">
        <v>329</v>
      </c>
      <c r="V83" s="902" t="s">
        <v>329</v>
      </c>
      <c r="W83" s="902" t="s">
        <v>329</v>
      </c>
      <c r="X83" s="954" t="s">
        <v>329</v>
      </c>
      <c r="Y83" s="952"/>
    </row>
    <row r="84" spans="1:25" ht="14.45" customHeight="1" x14ac:dyDescent="0.2">
      <c r="A84" s="919" t="s">
        <v>5153</v>
      </c>
      <c r="B84" s="902">
        <v>1</v>
      </c>
      <c r="C84" s="903">
        <v>0.43</v>
      </c>
      <c r="D84" s="904">
        <v>3</v>
      </c>
      <c r="E84" s="900">
        <v>3</v>
      </c>
      <c r="F84" s="886">
        <v>1.28</v>
      </c>
      <c r="G84" s="887">
        <v>2.7</v>
      </c>
      <c r="H84" s="892">
        <v>4</v>
      </c>
      <c r="I84" s="893">
        <v>1.71</v>
      </c>
      <c r="J84" s="894">
        <v>3</v>
      </c>
      <c r="K84" s="889">
        <v>0.43</v>
      </c>
      <c r="L84" s="888">
        <v>2</v>
      </c>
      <c r="M84" s="888">
        <v>18</v>
      </c>
      <c r="N84" s="890">
        <v>6</v>
      </c>
      <c r="O84" s="888" t="s">
        <v>5004</v>
      </c>
      <c r="P84" s="901" t="s">
        <v>5154</v>
      </c>
      <c r="Q84" s="891">
        <f t="shared" si="3"/>
        <v>3</v>
      </c>
      <c r="R84" s="949">
        <f t="shared" si="3"/>
        <v>1.28</v>
      </c>
      <c r="S84" s="891">
        <f t="shared" si="4"/>
        <v>1</v>
      </c>
      <c r="T84" s="949">
        <f t="shared" si="5"/>
        <v>0.42999999999999994</v>
      </c>
      <c r="U84" s="956">
        <v>24</v>
      </c>
      <c r="V84" s="902">
        <v>12</v>
      </c>
      <c r="W84" s="902">
        <v>-12</v>
      </c>
      <c r="X84" s="954">
        <v>0.5</v>
      </c>
      <c r="Y84" s="952"/>
    </row>
    <row r="85" spans="1:25" ht="14.45" customHeight="1" x14ac:dyDescent="0.2">
      <c r="A85" s="920" t="s">
        <v>5155</v>
      </c>
      <c r="B85" s="906">
        <v>1</v>
      </c>
      <c r="C85" s="907">
        <v>0.5</v>
      </c>
      <c r="D85" s="905">
        <v>4</v>
      </c>
      <c r="E85" s="908">
        <v>1</v>
      </c>
      <c r="F85" s="909">
        <v>0.5</v>
      </c>
      <c r="G85" s="895">
        <v>3</v>
      </c>
      <c r="H85" s="910"/>
      <c r="I85" s="911"/>
      <c r="J85" s="896"/>
      <c r="K85" s="912">
        <v>0.5</v>
      </c>
      <c r="L85" s="913">
        <v>2</v>
      </c>
      <c r="M85" s="913">
        <v>21</v>
      </c>
      <c r="N85" s="914">
        <v>7</v>
      </c>
      <c r="O85" s="913" t="s">
        <v>5004</v>
      </c>
      <c r="P85" s="915" t="s">
        <v>5156</v>
      </c>
      <c r="Q85" s="916">
        <f t="shared" si="3"/>
        <v>-1</v>
      </c>
      <c r="R85" s="950">
        <f t="shared" si="3"/>
        <v>-0.5</v>
      </c>
      <c r="S85" s="916">
        <f t="shared" si="4"/>
        <v>-1</v>
      </c>
      <c r="T85" s="950">
        <f t="shared" si="5"/>
        <v>-0.5</v>
      </c>
      <c r="U85" s="957" t="s">
        <v>329</v>
      </c>
      <c r="V85" s="906" t="s">
        <v>329</v>
      </c>
      <c r="W85" s="906" t="s">
        <v>329</v>
      </c>
      <c r="X85" s="955" t="s">
        <v>329</v>
      </c>
      <c r="Y85" s="953"/>
    </row>
    <row r="86" spans="1:25" ht="14.45" customHeight="1" x14ac:dyDescent="0.2">
      <c r="A86" s="919" t="s">
        <v>5157</v>
      </c>
      <c r="B86" s="902"/>
      <c r="C86" s="903"/>
      <c r="D86" s="904"/>
      <c r="E86" s="900"/>
      <c r="F86" s="886"/>
      <c r="G86" s="887"/>
      <c r="H86" s="892">
        <v>1</v>
      </c>
      <c r="I86" s="893">
        <v>0.51</v>
      </c>
      <c r="J86" s="894">
        <v>5</v>
      </c>
      <c r="K86" s="889">
        <v>0.51</v>
      </c>
      <c r="L86" s="888">
        <v>2</v>
      </c>
      <c r="M86" s="888">
        <v>21</v>
      </c>
      <c r="N86" s="890">
        <v>7</v>
      </c>
      <c r="O86" s="888" t="s">
        <v>5004</v>
      </c>
      <c r="P86" s="901" t="s">
        <v>5158</v>
      </c>
      <c r="Q86" s="891">
        <f t="shared" si="3"/>
        <v>1</v>
      </c>
      <c r="R86" s="949">
        <f t="shared" si="3"/>
        <v>0.51</v>
      </c>
      <c r="S86" s="891">
        <f t="shared" si="4"/>
        <v>1</v>
      </c>
      <c r="T86" s="949">
        <f t="shared" si="5"/>
        <v>0.51</v>
      </c>
      <c r="U86" s="956">
        <v>7</v>
      </c>
      <c r="V86" s="902">
        <v>5</v>
      </c>
      <c r="W86" s="902">
        <v>-2</v>
      </c>
      <c r="X86" s="954">
        <v>0.7142857142857143</v>
      </c>
      <c r="Y86" s="952"/>
    </row>
    <row r="87" spans="1:25" ht="14.45" customHeight="1" x14ac:dyDescent="0.2">
      <c r="A87" s="920" t="s">
        <v>5159</v>
      </c>
      <c r="B87" s="906">
        <v>1</v>
      </c>
      <c r="C87" s="907">
        <v>1.18</v>
      </c>
      <c r="D87" s="905">
        <v>8</v>
      </c>
      <c r="E87" s="908"/>
      <c r="F87" s="909"/>
      <c r="G87" s="895"/>
      <c r="H87" s="910"/>
      <c r="I87" s="911"/>
      <c r="J87" s="896"/>
      <c r="K87" s="912">
        <v>0.87</v>
      </c>
      <c r="L87" s="913">
        <v>4</v>
      </c>
      <c r="M87" s="913">
        <v>33</v>
      </c>
      <c r="N87" s="914">
        <v>11</v>
      </c>
      <c r="O87" s="913" t="s">
        <v>5004</v>
      </c>
      <c r="P87" s="915" t="s">
        <v>5158</v>
      </c>
      <c r="Q87" s="916">
        <f t="shared" si="3"/>
        <v>-1</v>
      </c>
      <c r="R87" s="950">
        <f t="shared" si="3"/>
        <v>-1.18</v>
      </c>
      <c r="S87" s="916">
        <f t="shared" si="4"/>
        <v>0</v>
      </c>
      <c r="T87" s="950">
        <f t="shared" si="5"/>
        <v>0</v>
      </c>
      <c r="U87" s="957" t="s">
        <v>329</v>
      </c>
      <c r="V87" s="906" t="s">
        <v>329</v>
      </c>
      <c r="W87" s="906" t="s">
        <v>329</v>
      </c>
      <c r="X87" s="955" t="s">
        <v>329</v>
      </c>
      <c r="Y87" s="953"/>
    </row>
    <row r="88" spans="1:25" ht="14.45" customHeight="1" x14ac:dyDescent="0.2">
      <c r="A88" s="919" t="s">
        <v>5160</v>
      </c>
      <c r="B88" s="902"/>
      <c r="C88" s="903"/>
      <c r="D88" s="904"/>
      <c r="E88" s="892">
        <v>2</v>
      </c>
      <c r="F88" s="893">
        <v>0.7</v>
      </c>
      <c r="G88" s="894">
        <v>6</v>
      </c>
      <c r="H88" s="888">
        <v>1</v>
      </c>
      <c r="I88" s="886">
        <v>0.35</v>
      </c>
      <c r="J88" s="887">
        <v>1</v>
      </c>
      <c r="K88" s="889">
        <v>0.35</v>
      </c>
      <c r="L88" s="888">
        <v>1</v>
      </c>
      <c r="M88" s="888">
        <v>12</v>
      </c>
      <c r="N88" s="890">
        <v>4</v>
      </c>
      <c r="O88" s="888" t="s">
        <v>5004</v>
      </c>
      <c r="P88" s="901" t="s">
        <v>5161</v>
      </c>
      <c r="Q88" s="891">
        <f t="shared" si="3"/>
        <v>1</v>
      </c>
      <c r="R88" s="949">
        <f t="shared" si="3"/>
        <v>0.35</v>
      </c>
      <c r="S88" s="891">
        <f t="shared" si="4"/>
        <v>-1</v>
      </c>
      <c r="T88" s="949">
        <f t="shared" si="5"/>
        <v>-0.35</v>
      </c>
      <c r="U88" s="956">
        <v>4</v>
      </c>
      <c r="V88" s="902">
        <v>1</v>
      </c>
      <c r="W88" s="902">
        <v>-3</v>
      </c>
      <c r="X88" s="954">
        <v>0.25</v>
      </c>
      <c r="Y88" s="952"/>
    </row>
    <row r="89" spans="1:25" ht="14.45" customHeight="1" x14ac:dyDescent="0.2">
      <c r="A89" s="920" t="s">
        <v>5162</v>
      </c>
      <c r="B89" s="906"/>
      <c r="C89" s="907"/>
      <c r="D89" s="905"/>
      <c r="E89" s="910">
        <v>1</v>
      </c>
      <c r="F89" s="911">
        <v>0.57999999999999996</v>
      </c>
      <c r="G89" s="896">
        <v>6</v>
      </c>
      <c r="H89" s="913"/>
      <c r="I89" s="909"/>
      <c r="J89" s="895"/>
      <c r="K89" s="912">
        <v>0.49</v>
      </c>
      <c r="L89" s="913">
        <v>2</v>
      </c>
      <c r="M89" s="913">
        <v>18</v>
      </c>
      <c r="N89" s="914">
        <v>6</v>
      </c>
      <c r="O89" s="913" t="s">
        <v>5004</v>
      </c>
      <c r="P89" s="915" t="s">
        <v>5161</v>
      </c>
      <c r="Q89" s="916">
        <f t="shared" si="3"/>
        <v>0</v>
      </c>
      <c r="R89" s="950">
        <f t="shared" si="3"/>
        <v>0</v>
      </c>
      <c r="S89" s="916">
        <f t="shared" si="4"/>
        <v>-1</v>
      </c>
      <c r="T89" s="950">
        <f t="shared" si="5"/>
        <v>-0.57999999999999996</v>
      </c>
      <c r="U89" s="957" t="s">
        <v>329</v>
      </c>
      <c r="V89" s="906" t="s">
        <v>329</v>
      </c>
      <c r="W89" s="906" t="s">
        <v>329</v>
      </c>
      <c r="X89" s="955" t="s">
        <v>329</v>
      </c>
      <c r="Y89" s="953"/>
    </row>
    <row r="90" spans="1:25" ht="14.45" customHeight="1" x14ac:dyDescent="0.2">
      <c r="A90" s="919" t="s">
        <v>5163</v>
      </c>
      <c r="B90" s="883">
        <v>8</v>
      </c>
      <c r="C90" s="884">
        <v>2.4300000000000002</v>
      </c>
      <c r="D90" s="885">
        <v>3.1</v>
      </c>
      <c r="E90" s="900">
        <v>1</v>
      </c>
      <c r="F90" s="886">
        <v>0.39</v>
      </c>
      <c r="G90" s="887">
        <v>3</v>
      </c>
      <c r="H90" s="888">
        <v>7</v>
      </c>
      <c r="I90" s="886">
        <v>2.41</v>
      </c>
      <c r="J90" s="887">
        <v>2.1</v>
      </c>
      <c r="K90" s="889">
        <v>0.3</v>
      </c>
      <c r="L90" s="888">
        <v>1</v>
      </c>
      <c r="M90" s="888">
        <v>12</v>
      </c>
      <c r="N90" s="890">
        <v>4</v>
      </c>
      <c r="O90" s="888" t="s">
        <v>5004</v>
      </c>
      <c r="P90" s="901" t="s">
        <v>5164</v>
      </c>
      <c r="Q90" s="891">
        <f t="shared" si="3"/>
        <v>-1</v>
      </c>
      <c r="R90" s="949">
        <f t="shared" si="3"/>
        <v>-2.0000000000000018E-2</v>
      </c>
      <c r="S90" s="891">
        <f t="shared" si="4"/>
        <v>6</v>
      </c>
      <c r="T90" s="949">
        <f t="shared" si="5"/>
        <v>2.02</v>
      </c>
      <c r="U90" s="956">
        <v>28</v>
      </c>
      <c r="V90" s="902">
        <v>14.700000000000001</v>
      </c>
      <c r="W90" s="902">
        <v>-13.299999999999999</v>
      </c>
      <c r="X90" s="954">
        <v>0.52500000000000002</v>
      </c>
      <c r="Y90" s="952"/>
    </row>
    <row r="91" spans="1:25" ht="14.45" customHeight="1" x14ac:dyDescent="0.2">
      <c r="A91" s="920" t="s">
        <v>5165</v>
      </c>
      <c r="B91" s="917">
        <v>2</v>
      </c>
      <c r="C91" s="918">
        <v>0.7</v>
      </c>
      <c r="D91" s="897">
        <v>2</v>
      </c>
      <c r="E91" s="908"/>
      <c r="F91" s="909"/>
      <c r="G91" s="895"/>
      <c r="H91" s="913">
        <v>1</v>
      </c>
      <c r="I91" s="909">
        <v>0.46</v>
      </c>
      <c r="J91" s="895">
        <v>3</v>
      </c>
      <c r="K91" s="912">
        <v>0.46</v>
      </c>
      <c r="L91" s="913">
        <v>2</v>
      </c>
      <c r="M91" s="913">
        <v>18</v>
      </c>
      <c r="N91" s="914">
        <v>6</v>
      </c>
      <c r="O91" s="913" t="s">
        <v>5004</v>
      </c>
      <c r="P91" s="915" t="s">
        <v>5166</v>
      </c>
      <c r="Q91" s="916">
        <f t="shared" si="3"/>
        <v>-1</v>
      </c>
      <c r="R91" s="950">
        <f t="shared" si="3"/>
        <v>-0.23999999999999994</v>
      </c>
      <c r="S91" s="916">
        <f t="shared" si="4"/>
        <v>1</v>
      </c>
      <c r="T91" s="950">
        <f t="shared" si="5"/>
        <v>0.46</v>
      </c>
      <c r="U91" s="957">
        <v>6</v>
      </c>
      <c r="V91" s="906">
        <v>3</v>
      </c>
      <c r="W91" s="906">
        <v>-3</v>
      </c>
      <c r="X91" s="955">
        <v>0.5</v>
      </c>
      <c r="Y91" s="953"/>
    </row>
    <row r="92" spans="1:25" ht="14.45" customHeight="1" x14ac:dyDescent="0.2">
      <c r="A92" s="919" t="s">
        <v>5167</v>
      </c>
      <c r="B92" s="883">
        <v>1</v>
      </c>
      <c r="C92" s="884">
        <v>0.74</v>
      </c>
      <c r="D92" s="885">
        <v>3</v>
      </c>
      <c r="E92" s="900"/>
      <c r="F92" s="886"/>
      <c r="G92" s="887"/>
      <c r="H92" s="888"/>
      <c r="I92" s="886"/>
      <c r="J92" s="887"/>
      <c r="K92" s="889">
        <v>0.74</v>
      </c>
      <c r="L92" s="888">
        <v>2</v>
      </c>
      <c r="M92" s="888">
        <v>15</v>
      </c>
      <c r="N92" s="890">
        <v>5</v>
      </c>
      <c r="O92" s="888" t="s">
        <v>5004</v>
      </c>
      <c r="P92" s="901" t="s">
        <v>5168</v>
      </c>
      <c r="Q92" s="891">
        <f t="shared" si="3"/>
        <v>-1</v>
      </c>
      <c r="R92" s="949">
        <f t="shared" si="3"/>
        <v>-0.74</v>
      </c>
      <c r="S92" s="891">
        <f t="shared" si="4"/>
        <v>0</v>
      </c>
      <c r="T92" s="949">
        <f t="shared" si="5"/>
        <v>0</v>
      </c>
      <c r="U92" s="956" t="s">
        <v>329</v>
      </c>
      <c r="V92" s="902" t="s">
        <v>329</v>
      </c>
      <c r="W92" s="902" t="s">
        <v>329</v>
      </c>
      <c r="X92" s="954" t="s">
        <v>329</v>
      </c>
      <c r="Y92" s="952"/>
    </row>
    <row r="93" spans="1:25" ht="14.45" customHeight="1" x14ac:dyDescent="0.2">
      <c r="A93" s="920" t="s">
        <v>5169</v>
      </c>
      <c r="B93" s="917">
        <v>1</v>
      </c>
      <c r="C93" s="918">
        <v>0.94</v>
      </c>
      <c r="D93" s="897">
        <v>3</v>
      </c>
      <c r="E93" s="908"/>
      <c r="F93" s="909"/>
      <c r="G93" s="895"/>
      <c r="H93" s="913">
        <v>1</v>
      </c>
      <c r="I93" s="909">
        <v>1.24</v>
      </c>
      <c r="J93" s="895">
        <v>8</v>
      </c>
      <c r="K93" s="912">
        <v>1.24</v>
      </c>
      <c r="L93" s="913">
        <v>4</v>
      </c>
      <c r="M93" s="913">
        <v>33</v>
      </c>
      <c r="N93" s="914">
        <v>11</v>
      </c>
      <c r="O93" s="913" t="s">
        <v>5004</v>
      </c>
      <c r="P93" s="915" t="s">
        <v>5170</v>
      </c>
      <c r="Q93" s="916">
        <f t="shared" si="3"/>
        <v>0</v>
      </c>
      <c r="R93" s="950">
        <f t="shared" si="3"/>
        <v>0.30000000000000004</v>
      </c>
      <c r="S93" s="916">
        <f t="shared" si="4"/>
        <v>1</v>
      </c>
      <c r="T93" s="950">
        <f t="shared" si="5"/>
        <v>1.24</v>
      </c>
      <c r="U93" s="957">
        <v>11</v>
      </c>
      <c r="V93" s="906">
        <v>8</v>
      </c>
      <c r="W93" s="906">
        <v>-3</v>
      </c>
      <c r="X93" s="955">
        <v>0.72727272727272729</v>
      </c>
      <c r="Y93" s="953"/>
    </row>
    <row r="94" spans="1:25" ht="14.45" customHeight="1" x14ac:dyDescent="0.2">
      <c r="A94" s="919" t="s">
        <v>5171</v>
      </c>
      <c r="B94" s="883">
        <v>1</v>
      </c>
      <c r="C94" s="884">
        <v>0.45</v>
      </c>
      <c r="D94" s="885">
        <v>1</v>
      </c>
      <c r="E94" s="900">
        <v>1</v>
      </c>
      <c r="F94" s="886">
        <v>0.47</v>
      </c>
      <c r="G94" s="887">
        <v>3</v>
      </c>
      <c r="H94" s="888"/>
      <c r="I94" s="886"/>
      <c r="J94" s="887"/>
      <c r="K94" s="889">
        <v>0.45</v>
      </c>
      <c r="L94" s="888">
        <v>1</v>
      </c>
      <c r="M94" s="888">
        <v>12</v>
      </c>
      <c r="N94" s="890">
        <v>4</v>
      </c>
      <c r="O94" s="888" t="s">
        <v>5004</v>
      </c>
      <c r="P94" s="901" t="s">
        <v>5172</v>
      </c>
      <c r="Q94" s="891">
        <f t="shared" si="3"/>
        <v>-1</v>
      </c>
      <c r="R94" s="949">
        <f t="shared" si="3"/>
        <v>-0.45</v>
      </c>
      <c r="S94" s="891">
        <f t="shared" si="4"/>
        <v>-1</v>
      </c>
      <c r="T94" s="949">
        <f t="shared" si="5"/>
        <v>-0.47</v>
      </c>
      <c r="U94" s="956" t="s">
        <v>329</v>
      </c>
      <c r="V94" s="902" t="s">
        <v>329</v>
      </c>
      <c r="W94" s="902" t="s">
        <v>329</v>
      </c>
      <c r="X94" s="954" t="s">
        <v>329</v>
      </c>
      <c r="Y94" s="952"/>
    </row>
    <row r="95" spans="1:25" ht="14.45" customHeight="1" x14ac:dyDescent="0.2">
      <c r="A95" s="920" t="s">
        <v>5173</v>
      </c>
      <c r="B95" s="917">
        <v>3</v>
      </c>
      <c r="C95" s="918">
        <v>2.23</v>
      </c>
      <c r="D95" s="897">
        <v>5</v>
      </c>
      <c r="E95" s="908"/>
      <c r="F95" s="909"/>
      <c r="G95" s="895"/>
      <c r="H95" s="913"/>
      <c r="I95" s="909"/>
      <c r="J95" s="895"/>
      <c r="K95" s="912">
        <v>0.72</v>
      </c>
      <c r="L95" s="913">
        <v>3</v>
      </c>
      <c r="M95" s="913">
        <v>24</v>
      </c>
      <c r="N95" s="914">
        <v>8</v>
      </c>
      <c r="O95" s="913" t="s">
        <v>5004</v>
      </c>
      <c r="P95" s="915" t="s">
        <v>5172</v>
      </c>
      <c r="Q95" s="916">
        <f t="shared" si="3"/>
        <v>-3</v>
      </c>
      <c r="R95" s="950">
        <f t="shared" si="3"/>
        <v>-2.23</v>
      </c>
      <c r="S95" s="916">
        <f t="shared" si="4"/>
        <v>0</v>
      </c>
      <c r="T95" s="950">
        <f t="shared" si="5"/>
        <v>0</v>
      </c>
      <c r="U95" s="957" t="s">
        <v>329</v>
      </c>
      <c r="V95" s="906" t="s">
        <v>329</v>
      </c>
      <c r="W95" s="906" t="s">
        <v>329</v>
      </c>
      <c r="X95" s="955" t="s">
        <v>329</v>
      </c>
      <c r="Y95" s="953"/>
    </row>
    <row r="96" spans="1:25" ht="14.45" customHeight="1" x14ac:dyDescent="0.2">
      <c r="A96" s="919" t="s">
        <v>5174</v>
      </c>
      <c r="B96" s="883">
        <v>4</v>
      </c>
      <c r="C96" s="884">
        <v>1.95</v>
      </c>
      <c r="D96" s="885">
        <v>4</v>
      </c>
      <c r="E96" s="900"/>
      <c r="F96" s="886"/>
      <c r="G96" s="887"/>
      <c r="H96" s="888"/>
      <c r="I96" s="886"/>
      <c r="J96" s="887"/>
      <c r="K96" s="889">
        <v>0.49</v>
      </c>
      <c r="L96" s="888">
        <v>2</v>
      </c>
      <c r="M96" s="888">
        <v>21</v>
      </c>
      <c r="N96" s="890">
        <v>7</v>
      </c>
      <c r="O96" s="888" t="s">
        <v>5004</v>
      </c>
      <c r="P96" s="901" t="s">
        <v>5175</v>
      </c>
      <c r="Q96" s="891">
        <f t="shared" si="3"/>
        <v>-4</v>
      </c>
      <c r="R96" s="949">
        <f t="shared" si="3"/>
        <v>-1.95</v>
      </c>
      <c r="S96" s="891">
        <f t="shared" si="4"/>
        <v>0</v>
      </c>
      <c r="T96" s="949">
        <f t="shared" si="5"/>
        <v>0</v>
      </c>
      <c r="U96" s="956" t="s">
        <v>329</v>
      </c>
      <c r="V96" s="902" t="s">
        <v>329</v>
      </c>
      <c r="W96" s="902" t="s">
        <v>329</v>
      </c>
      <c r="X96" s="954" t="s">
        <v>329</v>
      </c>
      <c r="Y96" s="952"/>
    </row>
    <row r="97" spans="1:25" ht="14.45" customHeight="1" x14ac:dyDescent="0.2">
      <c r="A97" s="920" t="s">
        <v>5176</v>
      </c>
      <c r="B97" s="917">
        <v>3</v>
      </c>
      <c r="C97" s="918">
        <v>1.94</v>
      </c>
      <c r="D97" s="897">
        <v>6.7</v>
      </c>
      <c r="E97" s="908">
        <v>2</v>
      </c>
      <c r="F97" s="909">
        <v>1.42</v>
      </c>
      <c r="G97" s="895">
        <v>6.5</v>
      </c>
      <c r="H97" s="913"/>
      <c r="I97" s="909"/>
      <c r="J97" s="895"/>
      <c r="K97" s="912">
        <v>0.65</v>
      </c>
      <c r="L97" s="913">
        <v>3</v>
      </c>
      <c r="M97" s="913">
        <v>30</v>
      </c>
      <c r="N97" s="914">
        <v>10</v>
      </c>
      <c r="O97" s="913" t="s">
        <v>5004</v>
      </c>
      <c r="P97" s="915" t="s">
        <v>5177</v>
      </c>
      <c r="Q97" s="916">
        <f t="shared" si="3"/>
        <v>-3</v>
      </c>
      <c r="R97" s="950">
        <f t="shared" si="3"/>
        <v>-1.94</v>
      </c>
      <c r="S97" s="916">
        <f t="shared" si="4"/>
        <v>-2</v>
      </c>
      <c r="T97" s="950">
        <f t="shared" si="5"/>
        <v>-1.42</v>
      </c>
      <c r="U97" s="957" t="s">
        <v>329</v>
      </c>
      <c r="V97" s="906" t="s">
        <v>329</v>
      </c>
      <c r="W97" s="906" t="s">
        <v>329</v>
      </c>
      <c r="X97" s="955" t="s">
        <v>329</v>
      </c>
      <c r="Y97" s="953"/>
    </row>
    <row r="98" spans="1:25" ht="14.45" customHeight="1" x14ac:dyDescent="0.2">
      <c r="A98" s="919" t="s">
        <v>5178</v>
      </c>
      <c r="B98" s="883">
        <v>10</v>
      </c>
      <c r="C98" s="884">
        <v>2.48</v>
      </c>
      <c r="D98" s="885">
        <v>4</v>
      </c>
      <c r="E98" s="900">
        <v>12</v>
      </c>
      <c r="F98" s="886">
        <v>2.95</v>
      </c>
      <c r="G98" s="887">
        <v>3</v>
      </c>
      <c r="H98" s="888">
        <v>8</v>
      </c>
      <c r="I98" s="886">
        <v>2.02</v>
      </c>
      <c r="J98" s="898">
        <v>4.4000000000000004</v>
      </c>
      <c r="K98" s="889">
        <v>0.25</v>
      </c>
      <c r="L98" s="888">
        <v>1</v>
      </c>
      <c r="M98" s="888">
        <v>9</v>
      </c>
      <c r="N98" s="890">
        <v>3</v>
      </c>
      <c r="O98" s="888" t="s">
        <v>5004</v>
      </c>
      <c r="P98" s="901" t="s">
        <v>5179</v>
      </c>
      <c r="Q98" s="891">
        <f t="shared" si="3"/>
        <v>-2</v>
      </c>
      <c r="R98" s="949">
        <f t="shared" si="3"/>
        <v>-0.45999999999999996</v>
      </c>
      <c r="S98" s="891">
        <f t="shared" si="4"/>
        <v>-4</v>
      </c>
      <c r="T98" s="949">
        <f t="shared" si="5"/>
        <v>-0.93000000000000016</v>
      </c>
      <c r="U98" s="956">
        <v>24</v>
      </c>
      <c r="V98" s="902">
        <v>35.200000000000003</v>
      </c>
      <c r="W98" s="902">
        <v>11.200000000000003</v>
      </c>
      <c r="X98" s="954">
        <v>1.4666666666666668</v>
      </c>
      <c r="Y98" s="952">
        <v>12</v>
      </c>
    </row>
    <row r="99" spans="1:25" ht="14.45" customHeight="1" x14ac:dyDescent="0.2">
      <c r="A99" s="920" t="s">
        <v>5180</v>
      </c>
      <c r="B99" s="917">
        <v>5</v>
      </c>
      <c r="C99" s="918">
        <v>1.56</v>
      </c>
      <c r="D99" s="897">
        <v>2.8</v>
      </c>
      <c r="E99" s="908">
        <v>1</v>
      </c>
      <c r="F99" s="909">
        <v>0.49</v>
      </c>
      <c r="G99" s="895">
        <v>4</v>
      </c>
      <c r="H99" s="913"/>
      <c r="I99" s="909"/>
      <c r="J99" s="895"/>
      <c r="K99" s="912">
        <v>0.31</v>
      </c>
      <c r="L99" s="913">
        <v>1</v>
      </c>
      <c r="M99" s="913">
        <v>12</v>
      </c>
      <c r="N99" s="914">
        <v>4</v>
      </c>
      <c r="O99" s="913" t="s">
        <v>5004</v>
      </c>
      <c r="P99" s="915" t="s">
        <v>5181</v>
      </c>
      <c r="Q99" s="916">
        <f t="shared" si="3"/>
        <v>-5</v>
      </c>
      <c r="R99" s="950">
        <f t="shared" si="3"/>
        <v>-1.56</v>
      </c>
      <c r="S99" s="916">
        <f t="shared" si="4"/>
        <v>-1</v>
      </c>
      <c r="T99" s="950">
        <f t="shared" si="5"/>
        <v>-0.49</v>
      </c>
      <c r="U99" s="957" t="s">
        <v>329</v>
      </c>
      <c r="V99" s="906" t="s">
        <v>329</v>
      </c>
      <c r="W99" s="906" t="s">
        <v>329</v>
      </c>
      <c r="X99" s="955" t="s">
        <v>329</v>
      </c>
      <c r="Y99" s="953"/>
    </row>
    <row r="100" spans="1:25" ht="14.45" customHeight="1" x14ac:dyDescent="0.2">
      <c r="A100" s="919" t="s">
        <v>5182</v>
      </c>
      <c r="B100" s="902"/>
      <c r="C100" s="903"/>
      <c r="D100" s="904"/>
      <c r="E100" s="900"/>
      <c r="F100" s="886"/>
      <c r="G100" s="887"/>
      <c r="H100" s="892">
        <v>1</v>
      </c>
      <c r="I100" s="893">
        <v>3</v>
      </c>
      <c r="J100" s="898">
        <v>22</v>
      </c>
      <c r="K100" s="889">
        <v>3</v>
      </c>
      <c r="L100" s="888">
        <v>6</v>
      </c>
      <c r="M100" s="888">
        <v>54</v>
      </c>
      <c r="N100" s="890">
        <v>18</v>
      </c>
      <c r="O100" s="888" t="s">
        <v>5004</v>
      </c>
      <c r="P100" s="901" t="s">
        <v>5183</v>
      </c>
      <c r="Q100" s="891">
        <f t="shared" si="3"/>
        <v>1</v>
      </c>
      <c r="R100" s="949">
        <f t="shared" si="3"/>
        <v>3</v>
      </c>
      <c r="S100" s="891">
        <f t="shared" si="4"/>
        <v>1</v>
      </c>
      <c r="T100" s="949">
        <f t="shared" si="5"/>
        <v>3</v>
      </c>
      <c r="U100" s="956">
        <v>18</v>
      </c>
      <c r="V100" s="902">
        <v>22</v>
      </c>
      <c r="W100" s="902">
        <v>4</v>
      </c>
      <c r="X100" s="954">
        <v>1.2222222222222223</v>
      </c>
      <c r="Y100" s="952">
        <v>4</v>
      </c>
    </row>
    <row r="101" spans="1:25" ht="14.45" customHeight="1" x14ac:dyDescent="0.2">
      <c r="A101" s="919" t="s">
        <v>5184</v>
      </c>
      <c r="B101" s="902">
        <v>3</v>
      </c>
      <c r="C101" s="903">
        <v>4.3</v>
      </c>
      <c r="D101" s="904">
        <v>5.3</v>
      </c>
      <c r="E101" s="900"/>
      <c r="F101" s="886"/>
      <c r="G101" s="887"/>
      <c r="H101" s="892">
        <v>2</v>
      </c>
      <c r="I101" s="893">
        <v>2.87</v>
      </c>
      <c r="J101" s="894">
        <v>7</v>
      </c>
      <c r="K101" s="889">
        <v>1.43</v>
      </c>
      <c r="L101" s="888">
        <v>4</v>
      </c>
      <c r="M101" s="888">
        <v>36</v>
      </c>
      <c r="N101" s="890">
        <v>12</v>
      </c>
      <c r="O101" s="888" t="s">
        <v>5004</v>
      </c>
      <c r="P101" s="901" t="s">
        <v>5185</v>
      </c>
      <c r="Q101" s="891">
        <f t="shared" si="3"/>
        <v>-1</v>
      </c>
      <c r="R101" s="949">
        <f t="shared" si="3"/>
        <v>-1.4299999999999997</v>
      </c>
      <c r="S101" s="891">
        <f t="shared" si="4"/>
        <v>2</v>
      </c>
      <c r="T101" s="949">
        <f t="shared" si="5"/>
        <v>2.87</v>
      </c>
      <c r="U101" s="956">
        <v>24</v>
      </c>
      <c r="V101" s="902">
        <v>14</v>
      </c>
      <c r="W101" s="902">
        <v>-10</v>
      </c>
      <c r="X101" s="954">
        <v>0.58333333333333337</v>
      </c>
      <c r="Y101" s="952"/>
    </row>
    <row r="102" spans="1:25" ht="14.45" customHeight="1" x14ac:dyDescent="0.2">
      <c r="A102" s="920" t="s">
        <v>5186</v>
      </c>
      <c r="B102" s="906">
        <v>3</v>
      </c>
      <c r="C102" s="907">
        <v>5.42</v>
      </c>
      <c r="D102" s="905">
        <v>10</v>
      </c>
      <c r="E102" s="908">
        <v>3</v>
      </c>
      <c r="F102" s="909">
        <v>5.09</v>
      </c>
      <c r="G102" s="895">
        <v>11.3</v>
      </c>
      <c r="H102" s="910">
        <v>4</v>
      </c>
      <c r="I102" s="911">
        <v>7.79</v>
      </c>
      <c r="J102" s="896">
        <v>11.5</v>
      </c>
      <c r="K102" s="912">
        <v>1.81</v>
      </c>
      <c r="L102" s="913">
        <v>5</v>
      </c>
      <c r="M102" s="913">
        <v>45</v>
      </c>
      <c r="N102" s="914">
        <v>15</v>
      </c>
      <c r="O102" s="913" t="s">
        <v>5004</v>
      </c>
      <c r="P102" s="915" t="s">
        <v>5187</v>
      </c>
      <c r="Q102" s="916">
        <f t="shared" si="3"/>
        <v>1</v>
      </c>
      <c r="R102" s="950">
        <f t="shared" si="3"/>
        <v>2.37</v>
      </c>
      <c r="S102" s="916">
        <f t="shared" si="4"/>
        <v>1</v>
      </c>
      <c r="T102" s="950">
        <f t="shared" si="5"/>
        <v>2.7</v>
      </c>
      <c r="U102" s="957">
        <v>60</v>
      </c>
      <c r="V102" s="906">
        <v>46</v>
      </c>
      <c r="W102" s="906">
        <v>-14</v>
      </c>
      <c r="X102" s="955">
        <v>0.76666666666666672</v>
      </c>
      <c r="Y102" s="953">
        <v>4</v>
      </c>
    </row>
    <row r="103" spans="1:25" ht="14.45" customHeight="1" x14ac:dyDescent="0.2">
      <c r="A103" s="920" t="s">
        <v>5188</v>
      </c>
      <c r="B103" s="906"/>
      <c r="C103" s="907"/>
      <c r="D103" s="905"/>
      <c r="E103" s="908">
        <v>1</v>
      </c>
      <c r="F103" s="909">
        <v>3.72</v>
      </c>
      <c r="G103" s="895">
        <v>32</v>
      </c>
      <c r="H103" s="910"/>
      <c r="I103" s="911"/>
      <c r="J103" s="896"/>
      <c r="K103" s="912">
        <v>3.72</v>
      </c>
      <c r="L103" s="913">
        <v>8</v>
      </c>
      <c r="M103" s="913">
        <v>69</v>
      </c>
      <c r="N103" s="914">
        <v>23</v>
      </c>
      <c r="O103" s="913" t="s">
        <v>5004</v>
      </c>
      <c r="P103" s="915" t="s">
        <v>5189</v>
      </c>
      <c r="Q103" s="916">
        <f t="shared" si="3"/>
        <v>0</v>
      </c>
      <c r="R103" s="950">
        <f t="shared" si="3"/>
        <v>0</v>
      </c>
      <c r="S103" s="916">
        <f t="shared" si="4"/>
        <v>-1</v>
      </c>
      <c r="T103" s="950">
        <f t="shared" si="5"/>
        <v>-3.72</v>
      </c>
      <c r="U103" s="957" t="s">
        <v>329</v>
      </c>
      <c r="V103" s="906" t="s">
        <v>329</v>
      </c>
      <c r="W103" s="906" t="s">
        <v>329</v>
      </c>
      <c r="X103" s="955" t="s">
        <v>329</v>
      </c>
      <c r="Y103" s="953"/>
    </row>
    <row r="104" spans="1:25" ht="14.45" customHeight="1" x14ac:dyDescent="0.2">
      <c r="A104" s="919" t="s">
        <v>5190</v>
      </c>
      <c r="B104" s="902">
        <v>1</v>
      </c>
      <c r="C104" s="903">
        <v>0.54</v>
      </c>
      <c r="D104" s="904">
        <v>2</v>
      </c>
      <c r="E104" s="892">
        <v>3</v>
      </c>
      <c r="F104" s="893">
        <v>1.64</v>
      </c>
      <c r="G104" s="894">
        <v>3.7</v>
      </c>
      <c r="H104" s="888"/>
      <c r="I104" s="886"/>
      <c r="J104" s="887"/>
      <c r="K104" s="889">
        <v>0.54</v>
      </c>
      <c r="L104" s="888">
        <v>2</v>
      </c>
      <c r="M104" s="888">
        <v>21</v>
      </c>
      <c r="N104" s="890">
        <v>7</v>
      </c>
      <c r="O104" s="888" t="s">
        <v>5004</v>
      </c>
      <c r="P104" s="901" t="s">
        <v>5191</v>
      </c>
      <c r="Q104" s="891">
        <f t="shared" si="3"/>
        <v>-1</v>
      </c>
      <c r="R104" s="949">
        <f t="shared" si="3"/>
        <v>-0.54</v>
      </c>
      <c r="S104" s="891">
        <f t="shared" si="4"/>
        <v>-3</v>
      </c>
      <c r="T104" s="949">
        <f t="shared" si="5"/>
        <v>-1.64</v>
      </c>
      <c r="U104" s="956" t="s">
        <v>329</v>
      </c>
      <c r="V104" s="902" t="s">
        <v>329</v>
      </c>
      <c r="W104" s="902" t="s">
        <v>329</v>
      </c>
      <c r="X104" s="954" t="s">
        <v>329</v>
      </c>
      <c r="Y104" s="952"/>
    </row>
    <row r="105" spans="1:25" ht="14.45" customHeight="1" x14ac:dyDescent="0.2">
      <c r="A105" s="920" t="s">
        <v>5192</v>
      </c>
      <c r="B105" s="906"/>
      <c r="C105" s="907"/>
      <c r="D105" s="905"/>
      <c r="E105" s="910">
        <v>2</v>
      </c>
      <c r="F105" s="911">
        <v>1.75</v>
      </c>
      <c r="G105" s="896">
        <v>9</v>
      </c>
      <c r="H105" s="913">
        <v>2</v>
      </c>
      <c r="I105" s="909">
        <v>1.65</v>
      </c>
      <c r="J105" s="899">
        <v>11.5</v>
      </c>
      <c r="K105" s="912">
        <v>0.82</v>
      </c>
      <c r="L105" s="913">
        <v>3</v>
      </c>
      <c r="M105" s="913">
        <v>30</v>
      </c>
      <c r="N105" s="914">
        <v>10</v>
      </c>
      <c r="O105" s="913" t="s">
        <v>5004</v>
      </c>
      <c r="P105" s="915" t="s">
        <v>5193</v>
      </c>
      <c r="Q105" s="916">
        <f t="shared" si="3"/>
        <v>2</v>
      </c>
      <c r="R105" s="950">
        <f t="shared" si="3"/>
        <v>1.65</v>
      </c>
      <c r="S105" s="916">
        <f t="shared" si="4"/>
        <v>0</v>
      </c>
      <c r="T105" s="950">
        <f t="shared" si="5"/>
        <v>-0.10000000000000009</v>
      </c>
      <c r="U105" s="957">
        <v>20</v>
      </c>
      <c r="V105" s="906">
        <v>23</v>
      </c>
      <c r="W105" s="906">
        <v>3</v>
      </c>
      <c r="X105" s="955">
        <v>1.1499999999999999</v>
      </c>
      <c r="Y105" s="953">
        <v>7</v>
      </c>
    </row>
    <row r="106" spans="1:25" ht="14.45" customHeight="1" x14ac:dyDescent="0.2">
      <c r="A106" s="919" t="s">
        <v>5194</v>
      </c>
      <c r="B106" s="883"/>
      <c r="C106" s="884"/>
      <c r="D106" s="885"/>
      <c r="E106" s="900">
        <v>1</v>
      </c>
      <c r="F106" s="886">
        <v>1.6</v>
      </c>
      <c r="G106" s="887">
        <v>15</v>
      </c>
      <c r="H106" s="888"/>
      <c r="I106" s="886"/>
      <c r="J106" s="887"/>
      <c r="K106" s="889">
        <v>1.6</v>
      </c>
      <c r="L106" s="888">
        <v>4</v>
      </c>
      <c r="M106" s="888">
        <v>39</v>
      </c>
      <c r="N106" s="890">
        <v>13</v>
      </c>
      <c r="O106" s="888" t="s">
        <v>5004</v>
      </c>
      <c r="P106" s="901" t="s">
        <v>5195</v>
      </c>
      <c r="Q106" s="891">
        <f t="shared" si="3"/>
        <v>0</v>
      </c>
      <c r="R106" s="949">
        <f t="shared" si="3"/>
        <v>0</v>
      </c>
      <c r="S106" s="891">
        <f t="shared" si="4"/>
        <v>-1</v>
      </c>
      <c r="T106" s="949">
        <f t="shared" si="5"/>
        <v>-1.6</v>
      </c>
      <c r="U106" s="956" t="s">
        <v>329</v>
      </c>
      <c r="V106" s="902" t="s">
        <v>329</v>
      </c>
      <c r="W106" s="902" t="s">
        <v>329</v>
      </c>
      <c r="X106" s="954" t="s">
        <v>329</v>
      </c>
      <c r="Y106" s="952"/>
    </row>
    <row r="107" spans="1:25" ht="14.45" customHeight="1" x14ac:dyDescent="0.2">
      <c r="A107" s="920" t="s">
        <v>5196</v>
      </c>
      <c r="B107" s="917">
        <v>1</v>
      </c>
      <c r="C107" s="918">
        <v>1.99</v>
      </c>
      <c r="D107" s="897">
        <v>24</v>
      </c>
      <c r="E107" s="908"/>
      <c r="F107" s="909"/>
      <c r="G107" s="895"/>
      <c r="H107" s="913"/>
      <c r="I107" s="909"/>
      <c r="J107" s="895"/>
      <c r="K107" s="912">
        <v>1.99</v>
      </c>
      <c r="L107" s="913">
        <v>6</v>
      </c>
      <c r="M107" s="913">
        <v>51</v>
      </c>
      <c r="N107" s="914">
        <v>17</v>
      </c>
      <c r="O107" s="913" t="s">
        <v>5004</v>
      </c>
      <c r="P107" s="915" t="s">
        <v>5197</v>
      </c>
      <c r="Q107" s="916">
        <f t="shared" si="3"/>
        <v>-1</v>
      </c>
      <c r="R107" s="950">
        <f t="shared" si="3"/>
        <v>-1.99</v>
      </c>
      <c r="S107" s="916">
        <f t="shared" si="4"/>
        <v>0</v>
      </c>
      <c r="T107" s="950">
        <f t="shared" si="5"/>
        <v>0</v>
      </c>
      <c r="U107" s="957" t="s">
        <v>329</v>
      </c>
      <c r="V107" s="906" t="s">
        <v>329</v>
      </c>
      <c r="W107" s="906" t="s">
        <v>329</v>
      </c>
      <c r="X107" s="955" t="s">
        <v>329</v>
      </c>
      <c r="Y107" s="953"/>
    </row>
    <row r="108" spans="1:25" ht="14.45" customHeight="1" x14ac:dyDescent="0.2">
      <c r="A108" s="920" t="s">
        <v>5198</v>
      </c>
      <c r="B108" s="917">
        <v>1</v>
      </c>
      <c r="C108" s="918">
        <v>5.27</v>
      </c>
      <c r="D108" s="897">
        <v>18</v>
      </c>
      <c r="E108" s="908"/>
      <c r="F108" s="909"/>
      <c r="G108" s="895"/>
      <c r="H108" s="913"/>
      <c r="I108" s="909"/>
      <c r="J108" s="895"/>
      <c r="K108" s="912">
        <v>5.27</v>
      </c>
      <c r="L108" s="913">
        <v>8</v>
      </c>
      <c r="M108" s="913">
        <v>72</v>
      </c>
      <c r="N108" s="914">
        <v>24</v>
      </c>
      <c r="O108" s="913" t="s">
        <v>5004</v>
      </c>
      <c r="P108" s="915" t="s">
        <v>5199</v>
      </c>
      <c r="Q108" s="916">
        <f t="shared" si="3"/>
        <v>-1</v>
      </c>
      <c r="R108" s="950">
        <f t="shared" si="3"/>
        <v>-5.27</v>
      </c>
      <c r="S108" s="916">
        <f t="shared" si="4"/>
        <v>0</v>
      </c>
      <c r="T108" s="950">
        <f t="shared" si="5"/>
        <v>0</v>
      </c>
      <c r="U108" s="957" t="s">
        <v>329</v>
      </c>
      <c r="V108" s="906" t="s">
        <v>329</v>
      </c>
      <c r="W108" s="906" t="s">
        <v>329</v>
      </c>
      <c r="X108" s="955" t="s">
        <v>329</v>
      </c>
      <c r="Y108" s="953"/>
    </row>
    <row r="109" spans="1:25" ht="14.45" customHeight="1" x14ac:dyDescent="0.2">
      <c r="A109" s="919" t="s">
        <v>5200</v>
      </c>
      <c r="B109" s="883">
        <v>1</v>
      </c>
      <c r="C109" s="884">
        <v>1.28</v>
      </c>
      <c r="D109" s="885">
        <v>4</v>
      </c>
      <c r="E109" s="900"/>
      <c r="F109" s="886"/>
      <c r="G109" s="887"/>
      <c r="H109" s="888"/>
      <c r="I109" s="886"/>
      <c r="J109" s="887"/>
      <c r="K109" s="889">
        <v>1.28</v>
      </c>
      <c r="L109" s="888">
        <v>3</v>
      </c>
      <c r="M109" s="888">
        <v>24</v>
      </c>
      <c r="N109" s="890">
        <v>8</v>
      </c>
      <c r="O109" s="888" t="s">
        <v>5004</v>
      </c>
      <c r="P109" s="901" t="s">
        <v>5201</v>
      </c>
      <c r="Q109" s="891">
        <f t="shared" si="3"/>
        <v>-1</v>
      </c>
      <c r="R109" s="949">
        <f t="shared" si="3"/>
        <v>-1.28</v>
      </c>
      <c r="S109" s="891">
        <f t="shared" si="4"/>
        <v>0</v>
      </c>
      <c r="T109" s="949">
        <f t="shared" si="5"/>
        <v>0</v>
      </c>
      <c r="U109" s="956" t="s">
        <v>329</v>
      </c>
      <c r="V109" s="902" t="s">
        <v>329</v>
      </c>
      <c r="W109" s="902" t="s">
        <v>329</v>
      </c>
      <c r="X109" s="954" t="s">
        <v>329</v>
      </c>
      <c r="Y109" s="952"/>
    </row>
    <row r="110" spans="1:25" ht="14.45" customHeight="1" x14ac:dyDescent="0.2">
      <c r="A110" s="920" t="s">
        <v>5202</v>
      </c>
      <c r="B110" s="917">
        <v>5</v>
      </c>
      <c r="C110" s="918">
        <v>12.65</v>
      </c>
      <c r="D110" s="897">
        <v>15</v>
      </c>
      <c r="E110" s="908"/>
      <c r="F110" s="909"/>
      <c r="G110" s="895"/>
      <c r="H110" s="913">
        <v>1</v>
      </c>
      <c r="I110" s="909">
        <v>2.36</v>
      </c>
      <c r="J110" s="899">
        <v>15</v>
      </c>
      <c r="K110" s="912">
        <v>2.36</v>
      </c>
      <c r="L110" s="913">
        <v>4</v>
      </c>
      <c r="M110" s="913">
        <v>39</v>
      </c>
      <c r="N110" s="914">
        <v>13</v>
      </c>
      <c r="O110" s="913" t="s">
        <v>5004</v>
      </c>
      <c r="P110" s="915" t="s">
        <v>5203</v>
      </c>
      <c r="Q110" s="916">
        <f t="shared" si="3"/>
        <v>-4</v>
      </c>
      <c r="R110" s="950">
        <f t="shared" si="3"/>
        <v>-10.290000000000001</v>
      </c>
      <c r="S110" s="916">
        <f t="shared" si="4"/>
        <v>1</v>
      </c>
      <c r="T110" s="950">
        <f t="shared" si="5"/>
        <v>2.36</v>
      </c>
      <c r="U110" s="957">
        <v>13</v>
      </c>
      <c r="V110" s="906">
        <v>15</v>
      </c>
      <c r="W110" s="906">
        <v>2</v>
      </c>
      <c r="X110" s="955">
        <v>1.1538461538461537</v>
      </c>
      <c r="Y110" s="953">
        <v>2</v>
      </c>
    </row>
    <row r="111" spans="1:25" ht="14.45" customHeight="1" x14ac:dyDescent="0.2">
      <c r="A111" s="919" t="s">
        <v>5204</v>
      </c>
      <c r="B111" s="883">
        <v>1</v>
      </c>
      <c r="C111" s="884">
        <v>0.88</v>
      </c>
      <c r="D111" s="885">
        <v>10</v>
      </c>
      <c r="E111" s="900"/>
      <c r="F111" s="886"/>
      <c r="G111" s="887"/>
      <c r="H111" s="888"/>
      <c r="I111" s="886"/>
      <c r="J111" s="887"/>
      <c r="K111" s="889">
        <v>0.88</v>
      </c>
      <c r="L111" s="888">
        <v>2</v>
      </c>
      <c r="M111" s="888">
        <v>21</v>
      </c>
      <c r="N111" s="890">
        <v>7</v>
      </c>
      <c r="O111" s="888" t="s">
        <v>5004</v>
      </c>
      <c r="P111" s="901" t="s">
        <v>5205</v>
      </c>
      <c r="Q111" s="891">
        <f t="shared" si="3"/>
        <v>-1</v>
      </c>
      <c r="R111" s="949">
        <f t="shared" si="3"/>
        <v>-0.88</v>
      </c>
      <c r="S111" s="891">
        <f t="shared" si="4"/>
        <v>0</v>
      </c>
      <c r="T111" s="949">
        <f t="shared" si="5"/>
        <v>0</v>
      </c>
      <c r="U111" s="956" t="s">
        <v>329</v>
      </c>
      <c r="V111" s="902" t="s">
        <v>329</v>
      </c>
      <c r="W111" s="902" t="s">
        <v>329</v>
      </c>
      <c r="X111" s="954" t="s">
        <v>329</v>
      </c>
      <c r="Y111" s="952"/>
    </row>
    <row r="112" spans="1:25" ht="14.45" customHeight="1" x14ac:dyDescent="0.2">
      <c r="A112" s="919" t="s">
        <v>5206</v>
      </c>
      <c r="B112" s="902"/>
      <c r="C112" s="903"/>
      <c r="D112" s="904"/>
      <c r="E112" s="892">
        <v>1</v>
      </c>
      <c r="F112" s="893">
        <v>0.39</v>
      </c>
      <c r="G112" s="894">
        <v>5</v>
      </c>
      <c r="H112" s="888"/>
      <c r="I112" s="886"/>
      <c r="J112" s="887"/>
      <c r="K112" s="889">
        <v>0.39</v>
      </c>
      <c r="L112" s="888">
        <v>2</v>
      </c>
      <c r="M112" s="888">
        <v>15</v>
      </c>
      <c r="N112" s="890">
        <v>5</v>
      </c>
      <c r="O112" s="888" t="s">
        <v>5004</v>
      </c>
      <c r="P112" s="901" t="s">
        <v>5207</v>
      </c>
      <c r="Q112" s="891">
        <f t="shared" si="3"/>
        <v>0</v>
      </c>
      <c r="R112" s="949">
        <f t="shared" si="3"/>
        <v>0</v>
      </c>
      <c r="S112" s="891">
        <f t="shared" si="4"/>
        <v>-1</v>
      </c>
      <c r="T112" s="949">
        <f t="shared" si="5"/>
        <v>-0.39</v>
      </c>
      <c r="U112" s="956" t="s">
        <v>329</v>
      </c>
      <c r="V112" s="902" t="s">
        <v>329</v>
      </c>
      <c r="W112" s="902" t="s">
        <v>329</v>
      </c>
      <c r="X112" s="954" t="s">
        <v>329</v>
      </c>
      <c r="Y112" s="952"/>
    </row>
    <row r="113" spans="1:25" ht="14.45" customHeight="1" x14ac:dyDescent="0.2">
      <c r="A113" s="920" t="s">
        <v>5208</v>
      </c>
      <c r="B113" s="906">
        <v>1</v>
      </c>
      <c r="C113" s="907">
        <v>0.64</v>
      </c>
      <c r="D113" s="905">
        <v>9</v>
      </c>
      <c r="E113" s="910"/>
      <c r="F113" s="911"/>
      <c r="G113" s="896"/>
      <c r="H113" s="913"/>
      <c r="I113" s="909"/>
      <c r="J113" s="895"/>
      <c r="K113" s="912">
        <v>0.64</v>
      </c>
      <c r="L113" s="913">
        <v>2</v>
      </c>
      <c r="M113" s="913">
        <v>21</v>
      </c>
      <c r="N113" s="914">
        <v>7</v>
      </c>
      <c r="O113" s="913" t="s">
        <v>5004</v>
      </c>
      <c r="P113" s="915" t="s">
        <v>5209</v>
      </c>
      <c r="Q113" s="916">
        <f t="shared" si="3"/>
        <v>-1</v>
      </c>
      <c r="R113" s="950">
        <f t="shared" si="3"/>
        <v>-0.64</v>
      </c>
      <c r="S113" s="916">
        <f t="shared" si="4"/>
        <v>0</v>
      </c>
      <c r="T113" s="950">
        <f t="shared" si="5"/>
        <v>0</v>
      </c>
      <c r="U113" s="957" t="s">
        <v>329</v>
      </c>
      <c r="V113" s="906" t="s">
        <v>329</v>
      </c>
      <c r="W113" s="906" t="s">
        <v>329</v>
      </c>
      <c r="X113" s="955" t="s">
        <v>329</v>
      </c>
      <c r="Y113" s="953"/>
    </row>
    <row r="114" spans="1:25" ht="14.45" customHeight="1" x14ac:dyDescent="0.2">
      <c r="A114" s="919" t="s">
        <v>5210</v>
      </c>
      <c r="B114" s="902"/>
      <c r="C114" s="903"/>
      <c r="D114" s="904"/>
      <c r="E114" s="900"/>
      <c r="F114" s="886"/>
      <c r="G114" s="887"/>
      <c r="H114" s="892">
        <v>1</v>
      </c>
      <c r="I114" s="893">
        <v>0.42</v>
      </c>
      <c r="J114" s="898">
        <v>11</v>
      </c>
      <c r="K114" s="889">
        <v>0.28000000000000003</v>
      </c>
      <c r="L114" s="888">
        <v>1</v>
      </c>
      <c r="M114" s="888">
        <v>9</v>
      </c>
      <c r="N114" s="890">
        <v>3</v>
      </c>
      <c r="O114" s="888" t="s">
        <v>5004</v>
      </c>
      <c r="P114" s="901" t="s">
        <v>5211</v>
      </c>
      <c r="Q114" s="891">
        <f t="shared" si="3"/>
        <v>1</v>
      </c>
      <c r="R114" s="949">
        <f t="shared" si="3"/>
        <v>0.42</v>
      </c>
      <c r="S114" s="891">
        <f t="shared" si="4"/>
        <v>1</v>
      </c>
      <c r="T114" s="949">
        <f t="shared" si="5"/>
        <v>0.42</v>
      </c>
      <c r="U114" s="956">
        <v>3</v>
      </c>
      <c r="V114" s="902">
        <v>11</v>
      </c>
      <c r="W114" s="902">
        <v>8</v>
      </c>
      <c r="X114" s="954">
        <v>3.6666666666666665</v>
      </c>
      <c r="Y114" s="952">
        <v>8</v>
      </c>
    </row>
    <row r="115" spans="1:25" ht="14.45" customHeight="1" x14ac:dyDescent="0.2">
      <c r="A115" s="920" t="s">
        <v>5212</v>
      </c>
      <c r="B115" s="906"/>
      <c r="C115" s="907"/>
      <c r="D115" s="905"/>
      <c r="E115" s="908">
        <v>1</v>
      </c>
      <c r="F115" s="909">
        <v>1.36</v>
      </c>
      <c r="G115" s="895">
        <v>14</v>
      </c>
      <c r="H115" s="910"/>
      <c r="I115" s="911"/>
      <c r="J115" s="896"/>
      <c r="K115" s="912">
        <v>1.3</v>
      </c>
      <c r="L115" s="913">
        <v>2</v>
      </c>
      <c r="M115" s="913">
        <v>21</v>
      </c>
      <c r="N115" s="914">
        <v>7</v>
      </c>
      <c r="O115" s="913" t="s">
        <v>5004</v>
      </c>
      <c r="P115" s="915" t="s">
        <v>5213</v>
      </c>
      <c r="Q115" s="916">
        <f t="shared" si="3"/>
        <v>0</v>
      </c>
      <c r="R115" s="950">
        <f t="shared" si="3"/>
        <v>0</v>
      </c>
      <c r="S115" s="916">
        <f t="shared" si="4"/>
        <v>-1</v>
      </c>
      <c r="T115" s="950">
        <f t="shared" si="5"/>
        <v>-1.36</v>
      </c>
      <c r="U115" s="957" t="s">
        <v>329</v>
      </c>
      <c r="V115" s="906" t="s">
        <v>329</v>
      </c>
      <c r="W115" s="906" t="s">
        <v>329</v>
      </c>
      <c r="X115" s="955" t="s">
        <v>329</v>
      </c>
      <c r="Y115" s="953"/>
    </row>
    <row r="116" spans="1:25" ht="14.45" customHeight="1" x14ac:dyDescent="0.2">
      <c r="A116" s="919" t="s">
        <v>5214</v>
      </c>
      <c r="B116" s="883">
        <v>1</v>
      </c>
      <c r="C116" s="884">
        <v>0.56999999999999995</v>
      </c>
      <c r="D116" s="885">
        <v>2</v>
      </c>
      <c r="E116" s="900"/>
      <c r="F116" s="886"/>
      <c r="G116" s="887"/>
      <c r="H116" s="888"/>
      <c r="I116" s="886"/>
      <c r="J116" s="887"/>
      <c r="K116" s="889">
        <v>0.56999999999999995</v>
      </c>
      <c r="L116" s="888">
        <v>2</v>
      </c>
      <c r="M116" s="888">
        <v>15</v>
      </c>
      <c r="N116" s="890">
        <v>5</v>
      </c>
      <c r="O116" s="888" t="s">
        <v>5004</v>
      </c>
      <c r="P116" s="901" t="s">
        <v>5215</v>
      </c>
      <c r="Q116" s="891">
        <f t="shared" si="3"/>
        <v>-1</v>
      </c>
      <c r="R116" s="949">
        <f t="shared" si="3"/>
        <v>-0.56999999999999995</v>
      </c>
      <c r="S116" s="891">
        <f t="shared" si="4"/>
        <v>0</v>
      </c>
      <c r="T116" s="949">
        <f t="shared" si="5"/>
        <v>0</v>
      </c>
      <c r="U116" s="956" t="s">
        <v>329</v>
      </c>
      <c r="V116" s="902" t="s">
        <v>329</v>
      </c>
      <c r="W116" s="902" t="s">
        <v>329</v>
      </c>
      <c r="X116" s="954" t="s">
        <v>329</v>
      </c>
      <c r="Y116" s="952"/>
    </row>
    <row r="117" spans="1:25" ht="14.45" customHeight="1" x14ac:dyDescent="0.2">
      <c r="A117" s="919" t="s">
        <v>5216</v>
      </c>
      <c r="B117" s="902"/>
      <c r="C117" s="903"/>
      <c r="D117" s="904"/>
      <c r="E117" s="900"/>
      <c r="F117" s="886"/>
      <c r="G117" s="887"/>
      <c r="H117" s="892">
        <v>1</v>
      </c>
      <c r="I117" s="893">
        <v>0.64</v>
      </c>
      <c r="J117" s="894">
        <v>1</v>
      </c>
      <c r="K117" s="889">
        <v>0.64</v>
      </c>
      <c r="L117" s="888">
        <v>1</v>
      </c>
      <c r="M117" s="888">
        <v>12</v>
      </c>
      <c r="N117" s="890">
        <v>4</v>
      </c>
      <c r="O117" s="888" t="s">
        <v>5004</v>
      </c>
      <c r="P117" s="901" t="s">
        <v>5217</v>
      </c>
      <c r="Q117" s="891">
        <f t="shared" si="3"/>
        <v>1</v>
      </c>
      <c r="R117" s="949">
        <f t="shared" si="3"/>
        <v>0.64</v>
      </c>
      <c r="S117" s="891">
        <f t="shared" si="4"/>
        <v>1</v>
      </c>
      <c r="T117" s="949">
        <f t="shared" si="5"/>
        <v>0.64</v>
      </c>
      <c r="U117" s="956">
        <v>4</v>
      </c>
      <c r="V117" s="902">
        <v>1</v>
      </c>
      <c r="W117" s="902">
        <v>-3</v>
      </c>
      <c r="X117" s="954">
        <v>0.25</v>
      </c>
      <c r="Y117" s="952"/>
    </row>
    <row r="118" spans="1:25" ht="14.45" customHeight="1" x14ac:dyDescent="0.2">
      <c r="A118" s="919" t="s">
        <v>5218</v>
      </c>
      <c r="B118" s="902"/>
      <c r="C118" s="903"/>
      <c r="D118" s="904"/>
      <c r="E118" s="892">
        <v>1</v>
      </c>
      <c r="F118" s="893">
        <v>0.79</v>
      </c>
      <c r="G118" s="894">
        <v>7</v>
      </c>
      <c r="H118" s="888"/>
      <c r="I118" s="886"/>
      <c r="J118" s="887"/>
      <c r="K118" s="889">
        <v>0.79</v>
      </c>
      <c r="L118" s="888">
        <v>5</v>
      </c>
      <c r="M118" s="888">
        <v>13</v>
      </c>
      <c r="N118" s="890">
        <v>11</v>
      </c>
      <c r="O118" s="888" t="s">
        <v>5004</v>
      </c>
      <c r="P118" s="901" t="s">
        <v>5219</v>
      </c>
      <c r="Q118" s="891">
        <f t="shared" si="3"/>
        <v>0</v>
      </c>
      <c r="R118" s="949">
        <f t="shared" si="3"/>
        <v>0</v>
      </c>
      <c r="S118" s="891">
        <f t="shared" si="4"/>
        <v>-1</v>
      </c>
      <c r="T118" s="949">
        <f t="shared" si="5"/>
        <v>-0.79</v>
      </c>
      <c r="U118" s="956" t="s">
        <v>329</v>
      </c>
      <c r="V118" s="902" t="s">
        <v>329</v>
      </c>
      <c r="W118" s="902" t="s">
        <v>329</v>
      </c>
      <c r="X118" s="954" t="s">
        <v>329</v>
      </c>
      <c r="Y118" s="952"/>
    </row>
    <row r="119" spans="1:25" ht="14.45" customHeight="1" x14ac:dyDescent="0.2">
      <c r="A119" s="919" t="s">
        <v>5220</v>
      </c>
      <c r="B119" s="902"/>
      <c r="C119" s="903"/>
      <c r="D119" s="904"/>
      <c r="E119" s="892">
        <v>3</v>
      </c>
      <c r="F119" s="893">
        <v>14.36</v>
      </c>
      <c r="G119" s="894">
        <v>8</v>
      </c>
      <c r="H119" s="888">
        <v>1</v>
      </c>
      <c r="I119" s="886">
        <v>4.79</v>
      </c>
      <c r="J119" s="887">
        <v>5</v>
      </c>
      <c r="K119" s="889">
        <v>4.79</v>
      </c>
      <c r="L119" s="888">
        <v>5</v>
      </c>
      <c r="M119" s="888">
        <v>42</v>
      </c>
      <c r="N119" s="890">
        <v>14</v>
      </c>
      <c r="O119" s="888" t="s">
        <v>5004</v>
      </c>
      <c r="P119" s="901" t="s">
        <v>5221</v>
      </c>
      <c r="Q119" s="891">
        <f t="shared" si="3"/>
        <v>1</v>
      </c>
      <c r="R119" s="949">
        <f t="shared" si="3"/>
        <v>4.79</v>
      </c>
      <c r="S119" s="891">
        <f t="shared" si="4"/>
        <v>-2</v>
      </c>
      <c r="T119" s="949">
        <f t="shared" si="5"/>
        <v>-9.57</v>
      </c>
      <c r="U119" s="956">
        <v>14</v>
      </c>
      <c r="V119" s="902">
        <v>5</v>
      </c>
      <c r="W119" s="902">
        <v>-9</v>
      </c>
      <c r="X119" s="954">
        <v>0.35714285714285715</v>
      </c>
      <c r="Y119" s="952"/>
    </row>
    <row r="120" spans="1:25" ht="14.45" customHeight="1" x14ac:dyDescent="0.2">
      <c r="A120" s="920" t="s">
        <v>5222</v>
      </c>
      <c r="B120" s="906">
        <v>6</v>
      </c>
      <c r="C120" s="907">
        <v>32.020000000000003</v>
      </c>
      <c r="D120" s="905">
        <v>12.5</v>
      </c>
      <c r="E120" s="910">
        <v>3</v>
      </c>
      <c r="F120" s="911">
        <v>13.62</v>
      </c>
      <c r="G120" s="896">
        <v>13.3</v>
      </c>
      <c r="H120" s="913"/>
      <c r="I120" s="909"/>
      <c r="J120" s="895"/>
      <c r="K120" s="912">
        <v>4.79</v>
      </c>
      <c r="L120" s="913">
        <v>5</v>
      </c>
      <c r="M120" s="913">
        <v>42</v>
      </c>
      <c r="N120" s="914">
        <v>14</v>
      </c>
      <c r="O120" s="913" t="s">
        <v>5004</v>
      </c>
      <c r="P120" s="915" t="s">
        <v>5221</v>
      </c>
      <c r="Q120" s="916">
        <f t="shared" si="3"/>
        <v>-6</v>
      </c>
      <c r="R120" s="950">
        <f t="shared" si="3"/>
        <v>-32.020000000000003</v>
      </c>
      <c r="S120" s="916">
        <f t="shared" si="4"/>
        <v>-3</v>
      </c>
      <c r="T120" s="950">
        <f t="shared" si="5"/>
        <v>-13.62</v>
      </c>
      <c r="U120" s="957" t="s">
        <v>329</v>
      </c>
      <c r="V120" s="906" t="s">
        <v>329</v>
      </c>
      <c r="W120" s="906" t="s">
        <v>329</v>
      </c>
      <c r="X120" s="955" t="s">
        <v>329</v>
      </c>
      <c r="Y120" s="953"/>
    </row>
    <row r="121" spans="1:25" ht="14.45" customHeight="1" x14ac:dyDescent="0.2">
      <c r="A121" s="920" t="s">
        <v>5223</v>
      </c>
      <c r="B121" s="906">
        <v>3</v>
      </c>
      <c r="C121" s="907">
        <v>27.42</v>
      </c>
      <c r="D121" s="905">
        <v>20</v>
      </c>
      <c r="E121" s="910">
        <v>8</v>
      </c>
      <c r="F121" s="911">
        <v>71.78</v>
      </c>
      <c r="G121" s="896">
        <v>16.600000000000001</v>
      </c>
      <c r="H121" s="913">
        <v>2</v>
      </c>
      <c r="I121" s="909">
        <v>18.28</v>
      </c>
      <c r="J121" s="895">
        <v>13.5</v>
      </c>
      <c r="K121" s="912">
        <v>9.14</v>
      </c>
      <c r="L121" s="913">
        <v>7</v>
      </c>
      <c r="M121" s="913">
        <v>66</v>
      </c>
      <c r="N121" s="914">
        <v>22</v>
      </c>
      <c r="O121" s="913" t="s">
        <v>5004</v>
      </c>
      <c r="P121" s="915" t="s">
        <v>5221</v>
      </c>
      <c r="Q121" s="916">
        <f t="shared" si="3"/>
        <v>-1</v>
      </c>
      <c r="R121" s="950">
        <f t="shared" si="3"/>
        <v>-9.14</v>
      </c>
      <c r="S121" s="916">
        <f t="shared" si="4"/>
        <v>-6</v>
      </c>
      <c r="T121" s="950">
        <f t="shared" si="5"/>
        <v>-53.5</v>
      </c>
      <c r="U121" s="957">
        <v>44</v>
      </c>
      <c r="V121" s="906">
        <v>27</v>
      </c>
      <c r="W121" s="906">
        <v>-17</v>
      </c>
      <c r="X121" s="955">
        <v>0.61363636363636365</v>
      </c>
      <c r="Y121" s="953"/>
    </row>
    <row r="122" spans="1:25" ht="14.45" customHeight="1" x14ac:dyDescent="0.2">
      <c r="A122" s="919" t="s">
        <v>5224</v>
      </c>
      <c r="B122" s="883">
        <v>9</v>
      </c>
      <c r="C122" s="884">
        <v>31.65</v>
      </c>
      <c r="D122" s="885">
        <v>7.7</v>
      </c>
      <c r="E122" s="900">
        <v>4</v>
      </c>
      <c r="F122" s="886">
        <v>16.399999999999999</v>
      </c>
      <c r="G122" s="887">
        <v>13.5</v>
      </c>
      <c r="H122" s="888">
        <v>1</v>
      </c>
      <c r="I122" s="886">
        <v>4.07</v>
      </c>
      <c r="J122" s="887">
        <v>14</v>
      </c>
      <c r="K122" s="889">
        <v>4.07</v>
      </c>
      <c r="L122" s="888">
        <v>5</v>
      </c>
      <c r="M122" s="888">
        <v>45</v>
      </c>
      <c r="N122" s="890">
        <v>15</v>
      </c>
      <c r="O122" s="888" t="s">
        <v>5004</v>
      </c>
      <c r="P122" s="901" t="s">
        <v>5225</v>
      </c>
      <c r="Q122" s="891">
        <f t="shared" si="3"/>
        <v>-8</v>
      </c>
      <c r="R122" s="949">
        <f t="shared" si="3"/>
        <v>-27.58</v>
      </c>
      <c r="S122" s="891">
        <f t="shared" si="4"/>
        <v>-3</v>
      </c>
      <c r="T122" s="949">
        <f t="shared" si="5"/>
        <v>-12.329999999999998</v>
      </c>
      <c r="U122" s="956">
        <v>15</v>
      </c>
      <c r="V122" s="902">
        <v>14</v>
      </c>
      <c r="W122" s="902">
        <v>-1</v>
      </c>
      <c r="X122" s="954">
        <v>0.93333333333333335</v>
      </c>
      <c r="Y122" s="952"/>
    </row>
    <row r="123" spans="1:25" ht="14.45" customHeight="1" x14ac:dyDescent="0.2">
      <c r="A123" s="920" t="s">
        <v>5226</v>
      </c>
      <c r="B123" s="917">
        <v>8</v>
      </c>
      <c r="C123" s="918">
        <v>53.06</v>
      </c>
      <c r="D123" s="897">
        <v>12.4</v>
      </c>
      <c r="E123" s="908">
        <v>3</v>
      </c>
      <c r="F123" s="909">
        <v>20.440000000000001</v>
      </c>
      <c r="G123" s="895">
        <v>27</v>
      </c>
      <c r="H123" s="913">
        <v>3</v>
      </c>
      <c r="I123" s="909">
        <v>15.84</v>
      </c>
      <c r="J123" s="895">
        <v>10.3</v>
      </c>
      <c r="K123" s="912">
        <v>6.6</v>
      </c>
      <c r="L123" s="913">
        <v>6</v>
      </c>
      <c r="M123" s="913">
        <v>51</v>
      </c>
      <c r="N123" s="914">
        <v>17</v>
      </c>
      <c r="O123" s="913" t="s">
        <v>5004</v>
      </c>
      <c r="P123" s="915" t="s">
        <v>5227</v>
      </c>
      <c r="Q123" s="916">
        <f t="shared" si="3"/>
        <v>-5</v>
      </c>
      <c r="R123" s="950">
        <f t="shared" si="3"/>
        <v>-37.22</v>
      </c>
      <c r="S123" s="916">
        <f t="shared" si="4"/>
        <v>0</v>
      </c>
      <c r="T123" s="950">
        <f t="shared" si="5"/>
        <v>-4.6000000000000014</v>
      </c>
      <c r="U123" s="957">
        <v>51</v>
      </c>
      <c r="V123" s="906">
        <v>30.900000000000002</v>
      </c>
      <c r="W123" s="906">
        <v>-20.099999999999998</v>
      </c>
      <c r="X123" s="955">
        <v>0.60588235294117654</v>
      </c>
      <c r="Y123" s="953">
        <v>6</v>
      </c>
    </row>
    <row r="124" spans="1:25" ht="14.45" customHeight="1" x14ac:dyDescent="0.2">
      <c r="A124" s="919" t="s">
        <v>5228</v>
      </c>
      <c r="B124" s="902"/>
      <c r="C124" s="903"/>
      <c r="D124" s="904"/>
      <c r="E124" s="900"/>
      <c r="F124" s="886"/>
      <c r="G124" s="887"/>
      <c r="H124" s="892">
        <v>1</v>
      </c>
      <c r="I124" s="893">
        <v>17.34</v>
      </c>
      <c r="J124" s="894">
        <v>15</v>
      </c>
      <c r="K124" s="889">
        <v>17.34</v>
      </c>
      <c r="L124" s="888">
        <v>7</v>
      </c>
      <c r="M124" s="888">
        <v>60</v>
      </c>
      <c r="N124" s="890">
        <v>20</v>
      </c>
      <c r="O124" s="888" t="s">
        <v>5004</v>
      </c>
      <c r="P124" s="901" t="s">
        <v>5229</v>
      </c>
      <c r="Q124" s="891">
        <f t="shared" si="3"/>
        <v>1</v>
      </c>
      <c r="R124" s="949">
        <f t="shared" si="3"/>
        <v>17.34</v>
      </c>
      <c r="S124" s="891">
        <f t="shared" si="4"/>
        <v>1</v>
      </c>
      <c r="T124" s="949">
        <f t="shared" si="5"/>
        <v>17.34</v>
      </c>
      <c r="U124" s="956">
        <v>20</v>
      </c>
      <c r="V124" s="902">
        <v>15</v>
      </c>
      <c r="W124" s="902">
        <v>-5</v>
      </c>
      <c r="X124" s="954">
        <v>0.75</v>
      </c>
      <c r="Y124" s="952"/>
    </row>
    <row r="125" spans="1:25" ht="14.45" customHeight="1" x14ac:dyDescent="0.2">
      <c r="A125" s="919" t="s">
        <v>5230</v>
      </c>
      <c r="B125" s="883">
        <v>3</v>
      </c>
      <c r="C125" s="884">
        <v>2.68</v>
      </c>
      <c r="D125" s="885">
        <v>5</v>
      </c>
      <c r="E125" s="900">
        <v>4</v>
      </c>
      <c r="F125" s="886">
        <v>2.99</v>
      </c>
      <c r="G125" s="887">
        <v>5</v>
      </c>
      <c r="H125" s="888">
        <v>3</v>
      </c>
      <c r="I125" s="886">
        <v>2.68</v>
      </c>
      <c r="J125" s="887">
        <v>6</v>
      </c>
      <c r="K125" s="889">
        <v>0.89</v>
      </c>
      <c r="L125" s="888">
        <v>3</v>
      </c>
      <c r="M125" s="888">
        <v>24</v>
      </c>
      <c r="N125" s="890">
        <v>8</v>
      </c>
      <c r="O125" s="888" t="s">
        <v>5004</v>
      </c>
      <c r="P125" s="901" t="s">
        <v>5231</v>
      </c>
      <c r="Q125" s="891">
        <f t="shared" si="3"/>
        <v>0</v>
      </c>
      <c r="R125" s="949">
        <f t="shared" si="3"/>
        <v>0</v>
      </c>
      <c r="S125" s="891">
        <f t="shared" si="4"/>
        <v>-1</v>
      </c>
      <c r="T125" s="949">
        <f t="shared" si="5"/>
        <v>-0.31000000000000005</v>
      </c>
      <c r="U125" s="956">
        <v>24</v>
      </c>
      <c r="V125" s="902">
        <v>18</v>
      </c>
      <c r="W125" s="902">
        <v>-6</v>
      </c>
      <c r="X125" s="954">
        <v>0.75</v>
      </c>
      <c r="Y125" s="952"/>
    </row>
    <row r="126" spans="1:25" ht="14.45" customHeight="1" x14ac:dyDescent="0.2">
      <c r="A126" s="920" t="s">
        <v>5232</v>
      </c>
      <c r="B126" s="917">
        <v>4</v>
      </c>
      <c r="C126" s="918">
        <v>6.49</v>
      </c>
      <c r="D126" s="897">
        <v>10.5</v>
      </c>
      <c r="E126" s="908">
        <v>2</v>
      </c>
      <c r="F126" s="909">
        <v>3.25</v>
      </c>
      <c r="G126" s="895">
        <v>14</v>
      </c>
      <c r="H126" s="913"/>
      <c r="I126" s="909"/>
      <c r="J126" s="895"/>
      <c r="K126" s="912">
        <v>1.62</v>
      </c>
      <c r="L126" s="913">
        <v>4</v>
      </c>
      <c r="M126" s="913">
        <v>36</v>
      </c>
      <c r="N126" s="914">
        <v>12</v>
      </c>
      <c r="O126" s="913" t="s">
        <v>5004</v>
      </c>
      <c r="P126" s="915" t="s">
        <v>5231</v>
      </c>
      <c r="Q126" s="916">
        <f t="shared" si="3"/>
        <v>-4</v>
      </c>
      <c r="R126" s="950">
        <f t="shared" si="3"/>
        <v>-6.49</v>
      </c>
      <c r="S126" s="916">
        <f t="shared" si="4"/>
        <v>-2</v>
      </c>
      <c r="T126" s="950">
        <f t="shared" si="5"/>
        <v>-3.25</v>
      </c>
      <c r="U126" s="957" t="s">
        <v>329</v>
      </c>
      <c r="V126" s="906" t="s">
        <v>329</v>
      </c>
      <c r="W126" s="906" t="s">
        <v>329</v>
      </c>
      <c r="X126" s="955" t="s">
        <v>329</v>
      </c>
      <c r="Y126" s="953"/>
    </row>
    <row r="127" spans="1:25" ht="14.45" customHeight="1" x14ac:dyDescent="0.2">
      <c r="A127" s="919" t="s">
        <v>5233</v>
      </c>
      <c r="B127" s="902">
        <v>3</v>
      </c>
      <c r="C127" s="903">
        <v>3.64</v>
      </c>
      <c r="D127" s="904">
        <v>5.3</v>
      </c>
      <c r="E127" s="900"/>
      <c r="F127" s="886"/>
      <c r="G127" s="887"/>
      <c r="H127" s="892">
        <v>3</v>
      </c>
      <c r="I127" s="893">
        <v>4.24</v>
      </c>
      <c r="J127" s="894">
        <v>6</v>
      </c>
      <c r="K127" s="889">
        <v>1.32</v>
      </c>
      <c r="L127" s="888">
        <v>4</v>
      </c>
      <c r="M127" s="888">
        <v>33</v>
      </c>
      <c r="N127" s="890">
        <v>11</v>
      </c>
      <c r="O127" s="888" t="s">
        <v>5004</v>
      </c>
      <c r="P127" s="901" t="s">
        <v>5234</v>
      </c>
      <c r="Q127" s="891">
        <f t="shared" si="3"/>
        <v>0</v>
      </c>
      <c r="R127" s="949">
        <f t="shared" si="3"/>
        <v>0.60000000000000009</v>
      </c>
      <c r="S127" s="891">
        <f t="shared" si="4"/>
        <v>3</v>
      </c>
      <c r="T127" s="949">
        <f t="shared" si="5"/>
        <v>4.24</v>
      </c>
      <c r="U127" s="956">
        <v>33</v>
      </c>
      <c r="V127" s="902">
        <v>18</v>
      </c>
      <c r="W127" s="902">
        <v>-15</v>
      </c>
      <c r="X127" s="954">
        <v>0.54545454545454541</v>
      </c>
      <c r="Y127" s="952"/>
    </row>
    <row r="128" spans="1:25" ht="14.45" customHeight="1" x14ac:dyDescent="0.2">
      <c r="A128" s="920" t="s">
        <v>5235</v>
      </c>
      <c r="B128" s="906"/>
      <c r="C128" s="907"/>
      <c r="D128" s="905"/>
      <c r="E128" s="908"/>
      <c r="F128" s="909"/>
      <c r="G128" s="895"/>
      <c r="H128" s="910">
        <v>1</v>
      </c>
      <c r="I128" s="911">
        <v>0.68</v>
      </c>
      <c r="J128" s="896">
        <v>2</v>
      </c>
      <c r="K128" s="912">
        <v>1.32</v>
      </c>
      <c r="L128" s="913">
        <v>4</v>
      </c>
      <c r="M128" s="913">
        <v>33</v>
      </c>
      <c r="N128" s="914">
        <v>11</v>
      </c>
      <c r="O128" s="913" t="s">
        <v>5004</v>
      </c>
      <c r="P128" s="915" t="s">
        <v>5236</v>
      </c>
      <c r="Q128" s="916">
        <f t="shared" si="3"/>
        <v>1</v>
      </c>
      <c r="R128" s="950">
        <f t="shared" si="3"/>
        <v>0.68</v>
      </c>
      <c r="S128" s="916">
        <f t="shared" si="4"/>
        <v>1</v>
      </c>
      <c r="T128" s="950">
        <f t="shared" si="5"/>
        <v>0.68</v>
      </c>
      <c r="U128" s="957">
        <v>11</v>
      </c>
      <c r="V128" s="906">
        <v>2</v>
      </c>
      <c r="W128" s="906">
        <v>-9</v>
      </c>
      <c r="X128" s="955">
        <v>0.18181818181818182</v>
      </c>
      <c r="Y128" s="953"/>
    </row>
    <row r="129" spans="1:25" ht="14.45" customHeight="1" x14ac:dyDescent="0.2">
      <c r="A129" s="919" t="s">
        <v>5237</v>
      </c>
      <c r="B129" s="902"/>
      <c r="C129" s="903"/>
      <c r="D129" s="904"/>
      <c r="E129" s="900"/>
      <c r="F129" s="886"/>
      <c r="G129" s="887"/>
      <c r="H129" s="892">
        <v>2</v>
      </c>
      <c r="I129" s="893">
        <v>4.0199999999999996</v>
      </c>
      <c r="J129" s="894">
        <v>4.5</v>
      </c>
      <c r="K129" s="889">
        <v>2.2599999999999998</v>
      </c>
      <c r="L129" s="888">
        <v>4</v>
      </c>
      <c r="M129" s="888">
        <v>39</v>
      </c>
      <c r="N129" s="890">
        <v>13</v>
      </c>
      <c r="O129" s="888" t="s">
        <v>5004</v>
      </c>
      <c r="P129" s="901" t="s">
        <v>5238</v>
      </c>
      <c r="Q129" s="891">
        <f t="shared" si="3"/>
        <v>2</v>
      </c>
      <c r="R129" s="949">
        <f t="shared" si="3"/>
        <v>4.0199999999999996</v>
      </c>
      <c r="S129" s="891">
        <f t="shared" si="4"/>
        <v>2</v>
      </c>
      <c r="T129" s="949">
        <f t="shared" si="5"/>
        <v>4.0199999999999996</v>
      </c>
      <c r="U129" s="956">
        <v>26</v>
      </c>
      <c r="V129" s="902">
        <v>9</v>
      </c>
      <c r="W129" s="902">
        <v>-17</v>
      </c>
      <c r="X129" s="954">
        <v>0.34615384615384615</v>
      </c>
      <c r="Y129" s="952"/>
    </row>
    <row r="130" spans="1:25" ht="14.45" customHeight="1" x14ac:dyDescent="0.2">
      <c r="A130" s="920" t="s">
        <v>5239</v>
      </c>
      <c r="B130" s="906"/>
      <c r="C130" s="907"/>
      <c r="D130" s="905"/>
      <c r="E130" s="908">
        <v>1</v>
      </c>
      <c r="F130" s="909">
        <v>4.42</v>
      </c>
      <c r="G130" s="895">
        <v>12</v>
      </c>
      <c r="H130" s="910"/>
      <c r="I130" s="911"/>
      <c r="J130" s="896"/>
      <c r="K130" s="912">
        <v>4.42</v>
      </c>
      <c r="L130" s="913">
        <v>6</v>
      </c>
      <c r="M130" s="913">
        <v>57</v>
      </c>
      <c r="N130" s="914">
        <v>19</v>
      </c>
      <c r="O130" s="913" t="s">
        <v>5004</v>
      </c>
      <c r="P130" s="915" t="s">
        <v>5240</v>
      </c>
      <c r="Q130" s="916">
        <f t="shared" si="3"/>
        <v>0</v>
      </c>
      <c r="R130" s="950">
        <f t="shared" si="3"/>
        <v>0</v>
      </c>
      <c r="S130" s="916">
        <f t="shared" si="4"/>
        <v>-1</v>
      </c>
      <c r="T130" s="950">
        <f t="shared" si="5"/>
        <v>-4.42</v>
      </c>
      <c r="U130" s="957" t="s">
        <v>329</v>
      </c>
      <c r="V130" s="906" t="s">
        <v>329</v>
      </c>
      <c r="W130" s="906" t="s">
        <v>329</v>
      </c>
      <c r="X130" s="955" t="s">
        <v>329</v>
      </c>
      <c r="Y130" s="953"/>
    </row>
    <row r="131" spans="1:25" ht="14.45" customHeight="1" x14ac:dyDescent="0.2">
      <c r="A131" s="919" t="s">
        <v>5241</v>
      </c>
      <c r="B131" s="902"/>
      <c r="C131" s="903"/>
      <c r="D131" s="904"/>
      <c r="E131" s="900"/>
      <c r="F131" s="886"/>
      <c r="G131" s="887"/>
      <c r="H131" s="892">
        <v>2</v>
      </c>
      <c r="I131" s="893">
        <v>1.36</v>
      </c>
      <c r="J131" s="894">
        <v>3</v>
      </c>
      <c r="K131" s="889">
        <v>0.68</v>
      </c>
      <c r="L131" s="888">
        <v>2</v>
      </c>
      <c r="M131" s="888">
        <v>15</v>
      </c>
      <c r="N131" s="890">
        <v>5</v>
      </c>
      <c r="O131" s="888" t="s">
        <v>5004</v>
      </c>
      <c r="P131" s="901" t="s">
        <v>5242</v>
      </c>
      <c r="Q131" s="891">
        <f t="shared" si="3"/>
        <v>2</v>
      </c>
      <c r="R131" s="949">
        <f t="shared" si="3"/>
        <v>1.36</v>
      </c>
      <c r="S131" s="891">
        <f t="shared" si="4"/>
        <v>2</v>
      </c>
      <c r="T131" s="949">
        <f t="shared" si="5"/>
        <v>1.36</v>
      </c>
      <c r="U131" s="956">
        <v>10</v>
      </c>
      <c r="V131" s="902">
        <v>6</v>
      </c>
      <c r="W131" s="902">
        <v>-4</v>
      </c>
      <c r="X131" s="954">
        <v>0.6</v>
      </c>
      <c r="Y131" s="952"/>
    </row>
    <row r="132" spans="1:25" ht="14.45" customHeight="1" x14ac:dyDescent="0.2">
      <c r="A132" s="920" t="s">
        <v>5243</v>
      </c>
      <c r="B132" s="906"/>
      <c r="C132" s="907"/>
      <c r="D132" s="905"/>
      <c r="E132" s="908"/>
      <c r="F132" s="909"/>
      <c r="G132" s="895"/>
      <c r="H132" s="910">
        <v>1</v>
      </c>
      <c r="I132" s="911">
        <v>1.1499999999999999</v>
      </c>
      <c r="J132" s="899">
        <v>11</v>
      </c>
      <c r="K132" s="912">
        <v>1.1499999999999999</v>
      </c>
      <c r="L132" s="913">
        <v>3</v>
      </c>
      <c r="M132" s="913">
        <v>27</v>
      </c>
      <c r="N132" s="914">
        <v>9</v>
      </c>
      <c r="O132" s="913" t="s">
        <v>5004</v>
      </c>
      <c r="P132" s="915" t="s">
        <v>5244</v>
      </c>
      <c r="Q132" s="916">
        <f t="shared" si="3"/>
        <v>1</v>
      </c>
      <c r="R132" s="950">
        <f t="shared" si="3"/>
        <v>1.1499999999999999</v>
      </c>
      <c r="S132" s="916">
        <f t="shared" si="4"/>
        <v>1</v>
      </c>
      <c r="T132" s="950">
        <f t="shared" si="5"/>
        <v>1.1499999999999999</v>
      </c>
      <c r="U132" s="957">
        <v>9</v>
      </c>
      <c r="V132" s="906">
        <v>11</v>
      </c>
      <c r="W132" s="906">
        <v>2</v>
      </c>
      <c r="X132" s="955">
        <v>1.2222222222222223</v>
      </c>
      <c r="Y132" s="953">
        <v>2</v>
      </c>
    </row>
    <row r="133" spans="1:25" ht="14.45" customHeight="1" thickBot="1" x14ac:dyDescent="0.25">
      <c r="A133" s="933" t="s">
        <v>5245</v>
      </c>
      <c r="B133" s="934">
        <v>1</v>
      </c>
      <c r="C133" s="935">
        <v>2.44</v>
      </c>
      <c r="D133" s="936">
        <v>34</v>
      </c>
      <c r="E133" s="937"/>
      <c r="F133" s="938"/>
      <c r="G133" s="939"/>
      <c r="H133" s="940"/>
      <c r="I133" s="941"/>
      <c r="J133" s="942"/>
      <c r="K133" s="943">
        <v>2.44</v>
      </c>
      <c r="L133" s="944">
        <v>5</v>
      </c>
      <c r="M133" s="944">
        <v>45</v>
      </c>
      <c r="N133" s="945">
        <v>15</v>
      </c>
      <c r="O133" s="944" t="s">
        <v>5004</v>
      </c>
      <c r="P133" s="946" t="s">
        <v>5244</v>
      </c>
      <c r="Q133" s="947">
        <f t="shared" si="3"/>
        <v>-1</v>
      </c>
      <c r="R133" s="951">
        <f t="shared" si="3"/>
        <v>-2.44</v>
      </c>
      <c r="S133" s="947">
        <f t="shared" si="4"/>
        <v>0</v>
      </c>
      <c r="T133" s="951">
        <f t="shared" si="5"/>
        <v>0</v>
      </c>
      <c r="U133" s="962" t="s">
        <v>329</v>
      </c>
      <c r="V133" s="934" t="s">
        <v>329</v>
      </c>
      <c r="W133" s="934" t="s">
        <v>329</v>
      </c>
      <c r="X133" s="963" t="s">
        <v>329</v>
      </c>
      <c r="Y133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4:Q1048576">
    <cfRule type="cellIs" dxfId="14" priority="11" stopIfTrue="1" operator="lessThan">
      <formula>0</formula>
    </cfRule>
  </conditionalFormatting>
  <conditionalFormatting sqref="W134:W1048576">
    <cfRule type="cellIs" dxfId="13" priority="10" stopIfTrue="1" operator="greaterThan">
      <formula>0</formula>
    </cfRule>
  </conditionalFormatting>
  <conditionalFormatting sqref="X134:X1048576">
    <cfRule type="cellIs" dxfId="12" priority="9" stopIfTrue="1" operator="greaterThan">
      <formula>1</formula>
    </cfRule>
  </conditionalFormatting>
  <conditionalFormatting sqref="X134:X1048576">
    <cfRule type="cellIs" dxfId="11" priority="6" stopIfTrue="1" operator="greaterThan">
      <formula>1</formula>
    </cfRule>
  </conditionalFormatting>
  <conditionalFormatting sqref="W134:W1048576">
    <cfRule type="cellIs" dxfId="10" priority="7" stopIfTrue="1" operator="greaterThan">
      <formula>0</formula>
    </cfRule>
  </conditionalFormatting>
  <conditionalFormatting sqref="Q13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3">
    <cfRule type="cellIs" dxfId="7" priority="4" stopIfTrue="1" operator="lessThan">
      <formula>0</formula>
    </cfRule>
  </conditionalFormatting>
  <conditionalFormatting sqref="X5:X133">
    <cfRule type="cellIs" dxfId="6" priority="2" stopIfTrue="1" operator="greaterThan">
      <formula>1</formula>
    </cfRule>
  </conditionalFormatting>
  <conditionalFormatting sqref="W5:W133">
    <cfRule type="cellIs" dxfId="5" priority="3" stopIfTrue="1" operator="greaterThan">
      <formula>0</formula>
    </cfRule>
  </conditionalFormatting>
  <conditionalFormatting sqref="S5:S133">
    <cfRule type="cellIs" dxfId="4" priority="1" stopIfTrue="1" operator="lessThan">
      <formula>0</formula>
    </cfRule>
  </conditionalFormatting>
  <hyperlinks>
    <hyperlink ref="A2" location="Obsah!A1" display="Zpět na Obsah  KL 01  1.-4.měsíc" xr:uid="{76684E39-C81C-4DEB-B2E7-250AC6D9C23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2090325</v>
      </c>
      <c r="C3" s="343">
        <f t="shared" ref="C3:L3" si="0">SUBTOTAL(9,C6:C1048576)</f>
        <v>0</v>
      </c>
      <c r="D3" s="343">
        <f t="shared" si="0"/>
        <v>1829766</v>
      </c>
      <c r="E3" s="343">
        <f t="shared" si="0"/>
        <v>0</v>
      </c>
      <c r="F3" s="343">
        <f t="shared" si="0"/>
        <v>2204740</v>
      </c>
      <c r="G3" s="346">
        <f>IF(D3&lt;&gt;0,F3/D3,"")</f>
        <v>1.2049300293042935</v>
      </c>
      <c r="H3" s="342">
        <f t="shared" si="0"/>
        <v>148188.87000000002</v>
      </c>
      <c r="I3" s="343">
        <f t="shared" si="0"/>
        <v>0</v>
      </c>
      <c r="J3" s="343">
        <f t="shared" si="0"/>
        <v>142152.89999999994</v>
      </c>
      <c r="K3" s="343">
        <f t="shared" si="0"/>
        <v>0</v>
      </c>
      <c r="L3" s="343">
        <f t="shared" si="0"/>
        <v>507792.44000000018</v>
      </c>
      <c r="M3" s="344">
        <f>IF(J3&lt;&gt;0,L3/J3,"")</f>
        <v>3.5721567410865371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5247</v>
      </c>
      <c r="B6" s="859"/>
      <c r="C6" s="807"/>
      <c r="D6" s="859"/>
      <c r="E6" s="807"/>
      <c r="F6" s="859">
        <v>586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5248</v>
      </c>
      <c r="B7" s="861">
        <v>2262</v>
      </c>
      <c r="C7" s="822"/>
      <c r="D7" s="861"/>
      <c r="E7" s="822"/>
      <c r="F7" s="861">
        <v>22383</v>
      </c>
      <c r="G7" s="827"/>
      <c r="H7" s="861">
        <v>1525.08</v>
      </c>
      <c r="I7" s="822"/>
      <c r="J7" s="861"/>
      <c r="K7" s="822"/>
      <c r="L7" s="861">
        <v>35624.199999999997</v>
      </c>
      <c r="M7" s="828"/>
    </row>
    <row r="8" spans="1:13" ht="14.45" customHeight="1" x14ac:dyDescent="0.2">
      <c r="A8" s="836" t="s">
        <v>3881</v>
      </c>
      <c r="B8" s="861">
        <v>101675</v>
      </c>
      <c r="C8" s="822"/>
      <c r="D8" s="861">
        <v>85710</v>
      </c>
      <c r="E8" s="822"/>
      <c r="F8" s="861">
        <v>84773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5249</v>
      </c>
      <c r="B9" s="861">
        <v>302697</v>
      </c>
      <c r="C9" s="822"/>
      <c r="D9" s="861">
        <v>259853</v>
      </c>
      <c r="E9" s="822"/>
      <c r="F9" s="861">
        <v>242333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5250</v>
      </c>
      <c r="B10" s="861">
        <v>1342269</v>
      </c>
      <c r="C10" s="822"/>
      <c r="D10" s="861">
        <v>1065713</v>
      </c>
      <c r="E10" s="822"/>
      <c r="F10" s="861">
        <v>1380955</v>
      </c>
      <c r="G10" s="827"/>
      <c r="H10" s="861">
        <v>146663.79000000004</v>
      </c>
      <c r="I10" s="822"/>
      <c r="J10" s="861">
        <v>142152.89999999994</v>
      </c>
      <c r="K10" s="822"/>
      <c r="L10" s="861">
        <v>472168.24000000017</v>
      </c>
      <c r="M10" s="828"/>
    </row>
    <row r="11" spans="1:13" ht="14.45" customHeight="1" x14ac:dyDescent="0.2">
      <c r="A11" s="836" t="s">
        <v>5251</v>
      </c>
      <c r="B11" s="861">
        <v>220708</v>
      </c>
      <c r="C11" s="822"/>
      <c r="D11" s="861">
        <v>251724</v>
      </c>
      <c r="E11" s="822"/>
      <c r="F11" s="861">
        <v>221680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5252</v>
      </c>
      <c r="B12" s="861">
        <v>16185</v>
      </c>
      <c r="C12" s="822"/>
      <c r="D12" s="861">
        <v>27634</v>
      </c>
      <c r="E12" s="822"/>
      <c r="F12" s="861">
        <v>20318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5253</v>
      </c>
      <c r="B13" s="861">
        <v>104529</v>
      </c>
      <c r="C13" s="822"/>
      <c r="D13" s="861">
        <v>137220</v>
      </c>
      <c r="E13" s="822"/>
      <c r="F13" s="861">
        <v>189292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5254</v>
      </c>
      <c r="B14" s="861"/>
      <c r="C14" s="822"/>
      <c r="D14" s="861">
        <v>1912</v>
      </c>
      <c r="E14" s="822"/>
      <c r="F14" s="861"/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5255</v>
      </c>
      <c r="B15" s="863"/>
      <c r="C15" s="814"/>
      <c r="D15" s="863"/>
      <c r="E15" s="814"/>
      <c r="F15" s="863">
        <v>42420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6A81A61-6037-4827-A586-9F8BA7F81E4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5737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12941.12</v>
      </c>
      <c r="G3" s="211">
        <f t="shared" si="0"/>
        <v>2238513.87</v>
      </c>
      <c r="H3" s="212"/>
      <c r="I3" s="212"/>
      <c r="J3" s="207">
        <f t="shared" si="0"/>
        <v>11204.890000000001</v>
      </c>
      <c r="K3" s="211">
        <f t="shared" si="0"/>
        <v>1971918.9</v>
      </c>
      <c r="L3" s="212"/>
      <c r="M3" s="212"/>
      <c r="N3" s="207">
        <f t="shared" si="0"/>
        <v>11975.09</v>
      </c>
      <c r="O3" s="211">
        <f t="shared" si="0"/>
        <v>2712532.44</v>
      </c>
      <c r="P3" s="177">
        <f>IF(K3=0,"",O3/K3)</f>
        <v>1.3755801214745698</v>
      </c>
      <c r="Q3" s="209">
        <f>IF(N3=0,"",O3/N3)</f>
        <v>226.51457650840203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5256</v>
      </c>
      <c r="B6" s="807" t="s">
        <v>5257</v>
      </c>
      <c r="C6" s="807" t="s">
        <v>3727</v>
      </c>
      <c r="D6" s="807" t="s">
        <v>5258</v>
      </c>
      <c r="E6" s="807" t="s">
        <v>5259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586</v>
      </c>
      <c r="P6" s="812"/>
      <c r="Q6" s="830">
        <v>586</v>
      </c>
    </row>
    <row r="7" spans="1:17" ht="14.45" customHeight="1" x14ac:dyDescent="0.2">
      <c r="A7" s="821" t="s">
        <v>5260</v>
      </c>
      <c r="B7" s="822" t="s">
        <v>5261</v>
      </c>
      <c r="C7" s="822" t="s">
        <v>4003</v>
      </c>
      <c r="D7" s="822" t="s">
        <v>5262</v>
      </c>
      <c r="E7" s="822" t="s">
        <v>5263</v>
      </c>
      <c r="F7" s="831">
        <v>284</v>
      </c>
      <c r="G7" s="831">
        <v>1525.08</v>
      </c>
      <c r="H7" s="831"/>
      <c r="I7" s="831">
        <v>5.37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5260</v>
      </c>
      <c r="B8" s="822" t="s">
        <v>5261</v>
      </c>
      <c r="C8" s="822" t="s">
        <v>4003</v>
      </c>
      <c r="D8" s="822" t="s">
        <v>5264</v>
      </c>
      <c r="E8" s="822" t="s">
        <v>5265</v>
      </c>
      <c r="F8" s="831"/>
      <c r="G8" s="831"/>
      <c r="H8" s="831"/>
      <c r="I8" s="831"/>
      <c r="J8" s="831"/>
      <c r="K8" s="831"/>
      <c r="L8" s="831"/>
      <c r="M8" s="831"/>
      <c r="N8" s="831">
        <v>1750</v>
      </c>
      <c r="O8" s="831">
        <v>35624.199999999997</v>
      </c>
      <c r="P8" s="827"/>
      <c r="Q8" s="832">
        <v>20.356685714285714</v>
      </c>
    </row>
    <row r="9" spans="1:17" ht="14.45" customHeight="1" x14ac:dyDescent="0.2">
      <c r="A9" s="821" t="s">
        <v>5260</v>
      </c>
      <c r="B9" s="822" t="s">
        <v>5261</v>
      </c>
      <c r="C9" s="822" t="s">
        <v>3727</v>
      </c>
      <c r="D9" s="822" t="s">
        <v>5266</v>
      </c>
      <c r="E9" s="822" t="s">
        <v>5267</v>
      </c>
      <c r="F9" s="831">
        <v>1</v>
      </c>
      <c r="G9" s="831">
        <v>1831</v>
      </c>
      <c r="H9" s="831"/>
      <c r="I9" s="831">
        <v>1831</v>
      </c>
      <c r="J9" s="831"/>
      <c r="K9" s="831"/>
      <c r="L9" s="831"/>
      <c r="M9" s="831"/>
      <c r="N9" s="831">
        <v>6</v>
      </c>
      <c r="O9" s="831">
        <v>11454</v>
      </c>
      <c r="P9" s="827"/>
      <c r="Q9" s="832">
        <v>1909</v>
      </c>
    </row>
    <row r="10" spans="1:17" ht="14.45" customHeight="1" x14ac:dyDescent="0.2">
      <c r="A10" s="821" t="s">
        <v>5260</v>
      </c>
      <c r="B10" s="822" t="s">
        <v>5261</v>
      </c>
      <c r="C10" s="822" t="s">
        <v>3727</v>
      </c>
      <c r="D10" s="822" t="s">
        <v>5268</v>
      </c>
      <c r="E10" s="822" t="s">
        <v>5269</v>
      </c>
      <c r="F10" s="831">
        <v>1</v>
      </c>
      <c r="G10" s="831">
        <v>431</v>
      </c>
      <c r="H10" s="831"/>
      <c r="I10" s="831">
        <v>431</v>
      </c>
      <c r="J10" s="831"/>
      <c r="K10" s="831"/>
      <c r="L10" s="831"/>
      <c r="M10" s="831"/>
      <c r="N10" s="831">
        <v>3</v>
      </c>
      <c r="O10" s="831">
        <v>1356</v>
      </c>
      <c r="P10" s="827"/>
      <c r="Q10" s="832">
        <v>452</v>
      </c>
    </row>
    <row r="11" spans="1:17" ht="14.45" customHeight="1" x14ac:dyDescent="0.2">
      <c r="A11" s="821" t="s">
        <v>5260</v>
      </c>
      <c r="B11" s="822" t="s">
        <v>5261</v>
      </c>
      <c r="C11" s="822" t="s">
        <v>3727</v>
      </c>
      <c r="D11" s="822" t="s">
        <v>5270</v>
      </c>
      <c r="E11" s="822" t="s">
        <v>5271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7317</v>
      </c>
      <c r="P11" s="827"/>
      <c r="Q11" s="832">
        <v>2439</v>
      </c>
    </row>
    <row r="12" spans="1:17" ht="14.45" customHeight="1" x14ac:dyDescent="0.2">
      <c r="A12" s="821" t="s">
        <v>5260</v>
      </c>
      <c r="B12" s="822" t="s">
        <v>5261</v>
      </c>
      <c r="C12" s="822" t="s">
        <v>3727</v>
      </c>
      <c r="D12" s="822" t="s">
        <v>5272</v>
      </c>
      <c r="E12" s="822" t="s">
        <v>5273</v>
      </c>
      <c r="F12" s="831"/>
      <c r="G12" s="831"/>
      <c r="H12" s="831"/>
      <c r="I12" s="831"/>
      <c r="J12" s="831"/>
      <c r="K12" s="831"/>
      <c r="L12" s="831"/>
      <c r="M12" s="831"/>
      <c r="N12" s="831">
        <v>3</v>
      </c>
      <c r="O12" s="831">
        <v>2256</v>
      </c>
      <c r="P12" s="827"/>
      <c r="Q12" s="832">
        <v>752</v>
      </c>
    </row>
    <row r="13" spans="1:17" ht="14.45" customHeight="1" x14ac:dyDescent="0.2">
      <c r="A13" s="821" t="s">
        <v>4999</v>
      </c>
      <c r="B13" s="822" t="s">
        <v>5274</v>
      </c>
      <c r="C13" s="822" t="s">
        <v>3727</v>
      </c>
      <c r="D13" s="822" t="s">
        <v>5275</v>
      </c>
      <c r="E13" s="822" t="s">
        <v>5276</v>
      </c>
      <c r="F13" s="831">
        <v>27</v>
      </c>
      <c r="G13" s="831">
        <v>9585</v>
      </c>
      <c r="H13" s="831"/>
      <c r="I13" s="831">
        <v>355</v>
      </c>
      <c r="J13" s="831">
        <v>7</v>
      </c>
      <c r="K13" s="831">
        <v>2485</v>
      </c>
      <c r="L13" s="831"/>
      <c r="M13" s="831">
        <v>355</v>
      </c>
      <c r="N13" s="831">
        <v>35</v>
      </c>
      <c r="O13" s="831">
        <v>12530</v>
      </c>
      <c r="P13" s="827"/>
      <c r="Q13" s="832">
        <v>358</v>
      </c>
    </row>
    <row r="14" spans="1:17" ht="14.45" customHeight="1" x14ac:dyDescent="0.2">
      <c r="A14" s="821" t="s">
        <v>4999</v>
      </c>
      <c r="B14" s="822" t="s">
        <v>5274</v>
      </c>
      <c r="C14" s="822" t="s">
        <v>3727</v>
      </c>
      <c r="D14" s="822" t="s">
        <v>5277</v>
      </c>
      <c r="E14" s="822" t="s">
        <v>5278</v>
      </c>
      <c r="F14" s="831">
        <v>311</v>
      </c>
      <c r="G14" s="831">
        <v>20215</v>
      </c>
      <c r="H14" s="831"/>
      <c r="I14" s="831">
        <v>65</v>
      </c>
      <c r="J14" s="831">
        <v>266</v>
      </c>
      <c r="K14" s="831">
        <v>17556</v>
      </c>
      <c r="L14" s="831"/>
      <c r="M14" s="831">
        <v>66</v>
      </c>
      <c r="N14" s="831">
        <v>249</v>
      </c>
      <c r="O14" s="831">
        <v>16434</v>
      </c>
      <c r="P14" s="827"/>
      <c r="Q14" s="832">
        <v>66</v>
      </c>
    </row>
    <row r="15" spans="1:17" ht="14.45" customHeight="1" x14ac:dyDescent="0.2">
      <c r="A15" s="821" t="s">
        <v>4999</v>
      </c>
      <c r="B15" s="822" t="s">
        <v>5274</v>
      </c>
      <c r="C15" s="822" t="s">
        <v>3727</v>
      </c>
      <c r="D15" s="822" t="s">
        <v>5279</v>
      </c>
      <c r="E15" s="822" t="s">
        <v>5280</v>
      </c>
      <c r="F15" s="831">
        <v>4</v>
      </c>
      <c r="G15" s="831">
        <v>104</v>
      </c>
      <c r="H15" s="831"/>
      <c r="I15" s="831">
        <v>26</v>
      </c>
      <c r="J15" s="831">
        <v>2</v>
      </c>
      <c r="K15" s="831">
        <v>52</v>
      </c>
      <c r="L15" s="831"/>
      <c r="M15" s="831">
        <v>26</v>
      </c>
      <c r="N15" s="831">
        <v>9</v>
      </c>
      <c r="O15" s="831">
        <v>234</v>
      </c>
      <c r="P15" s="827"/>
      <c r="Q15" s="832">
        <v>26</v>
      </c>
    </row>
    <row r="16" spans="1:17" ht="14.45" customHeight="1" x14ac:dyDescent="0.2">
      <c r="A16" s="821" t="s">
        <v>4999</v>
      </c>
      <c r="B16" s="822" t="s">
        <v>5274</v>
      </c>
      <c r="C16" s="822" t="s">
        <v>3727</v>
      </c>
      <c r="D16" s="822" t="s">
        <v>5281</v>
      </c>
      <c r="E16" s="822" t="s">
        <v>5282</v>
      </c>
      <c r="F16" s="831">
        <v>76</v>
      </c>
      <c r="G16" s="831">
        <v>4180</v>
      </c>
      <c r="H16" s="831"/>
      <c r="I16" s="831">
        <v>55</v>
      </c>
      <c r="J16" s="831">
        <v>65</v>
      </c>
      <c r="K16" s="831">
        <v>3575</v>
      </c>
      <c r="L16" s="831"/>
      <c r="M16" s="831">
        <v>55</v>
      </c>
      <c r="N16" s="831">
        <v>43</v>
      </c>
      <c r="O16" s="831">
        <v>2408</v>
      </c>
      <c r="P16" s="827"/>
      <c r="Q16" s="832">
        <v>56</v>
      </c>
    </row>
    <row r="17" spans="1:17" ht="14.45" customHeight="1" x14ac:dyDescent="0.2">
      <c r="A17" s="821" t="s">
        <v>4999</v>
      </c>
      <c r="B17" s="822" t="s">
        <v>5274</v>
      </c>
      <c r="C17" s="822" t="s">
        <v>3727</v>
      </c>
      <c r="D17" s="822" t="s">
        <v>5283</v>
      </c>
      <c r="E17" s="822" t="s">
        <v>5284</v>
      </c>
      <c r="F17" s="831">
        <v>412</v>
      </c>
      <c r="G17" s="831">
        <v>32136</v>
      </c>
      <c r="H17" s="831"/>
      <c r="I17" s="831">
        <v>78</v>
      </c>
      <c r="J17" s="831">
        <v>389</v>
      </c>
      <c r="K17" s="831">
        <v>30342</v>
      </c>
      <c r="L17" s="831"/>
      <c r="M17" s="831">
        <v>78</v>
      </c>
      <c r="N17" s="831">
        <v>369</v>
      </c>
      <c r="O17" s="831">
        <v>28782</v>
      </c>
      <c r="P17" s="827"/>
      <c r="Q17" s="832">
        <v>78</v>
      </c>
    </row>
    <row r="18" spans="1:17" ht="14.45" customHeight="1" x14ac:dyDescent="0.2">
      <c r="A18" s="821" t="s">
        <v>4999</v>
      </c>
      <c r="B18" s="822" t="s">
        <v>5274</v>
      </c>
      <c r="C18" s="822" t="s">
        <v>3727</v>
      </c>
      <c r="D18" s="822" t="s">
        <v>5285</v>
      </c>
      <c r="E18" s="822" t="s">
        <v>5286</v>
      </c>
      <c r="F18" s="831">
        <v>21</v>
      </c>
      <c r="G18" s="831">
        <v>504</v>
      </c>
      <c r="H18" s="831"/>
      <c r="I18" s="831">
        <v>24</v>
      </c>
      <c r="J18" s="831">
        <v>12</v>
      </c>
      <c r="K18" s="831">
        <v>300</v>
      </c>
      <c r="L18" s="831"/>
      <c r="M18" s="831">
        <v>25</v>
      </c>
      <c r="N18" s="831">
        <v>17</v>
      </c>
      <c r="O18" s="831">
        <v>442</v>
      </c>
      <c r="P18" s="827"/>
      <c r="Q18" s="832">
        <v>26</v>
      </c>
    </row>
    <row r="19" spans="1:17" ht="14.45" customHeight="1" x14ac:dyDescent="0.2">
      <c r="A19" s="821" t="s">
        <v>4999</v>
      </c>
      <c r="B19" s="822" t="s">
        <v>5274</v>
      </c>
      <c r="C19" s="822" t="s">
        <v>3727</v>
      </c>
      <c r="D19" s="822" t="s">
        <v>5287</v>
      </c>
      <c r="E19" s="822" t="s">
        <v>5288</v>
      </c>
      <c r="F19" s="831">
        <v>3</v>
      </c>
      <c r="G19" s="831">
        <v>198</v>
      </c>
      <c r="H19" s="831"/>
      <c r="I19" s="831">
        <v>66</v>
      </c>
      <c r="J19" s="831">
        <v>1</v>
      </c>
      <c r="K19" s="831">
        <v>66</v>
      </c>
      <c r="L19" s="831"/>
      <c r="M19" s="831">
        <v>66</v>
      </c>
      <c r="N19" s="831">
        <v>7</v>
      </c>
      <c r="O19" s="831">
        <v>469</v>
      </c>
      <c r="P19" s="827"/>
      <c r="Q19" s="832">
        <v>67</v>
      </c>
    </row>
    <row r="20" spans="1:17" ht="14.45" customHeight="1" x14ac:dyDescent="0.2">
      <c r="A20" s="821" t="s">
        <v>4999</v>
      </c>
      <c r="B20" s="822" t="s">
        <v>5274</v>
      </c>
      <c r="C20" s="822" t="s">
        <v>3727</v>
      </c>
      <c r="D20" s="822" t="s">
        <v>5289</v>
      </c>
      <c r="E20" s="822" t="s">
        <v>5290</v>
      </c>
      <c r="F20" s="831"/>
      <c r="G20" s="831"/>
      <c r="H20" s="831"/>
      <c r="I20" s="831"/>
      <c r="J20" s="831">
        <v>1</v>
      </c>
      <c r="K20" s="831">
        <v>352</v>
      </c>
      <c r="L20" s="831"/>
      <c r="M20" s="831">
        <v>352</v>
      </c>
      <c r="N20" s="831">
        <v>3</v>
      </c>
      <c r="O20" s="831">
        <v>1062</v>
      </c>
      <c r="P20" s="827"/>
      <c r="Q20" s="832">
        <v>354</v>
      </c>
    </row>
    <row r="21" spans="1:17" ht="14.45" customHeight="1" x14ac:dyDescent="0.2">
      <c r="A21" s="821" t="s">
        <v>4999</v>
      </c>
      <c r="B21" s="822" t="s">
        <v>5274</v>
      </c>
      <c r="C21" s="822" t="s">
        <v>3727</v>
      </c>
      <c r="D21" s="822" t="s">
        <v>5291</v>
      </c>
      <c r="E21" s="822" t="s">
        <v>5292</v>
      </c>
      <c r="F21" s="831">
        <v>17</v>
      </c>
      <c r="G21" s="831">
        <v>425</v>
      </c>
      <c r="H21" s="831"/>
      <c r="I21" s="831">
        <v>25</v>
      </c>
      <c r="J21" s="831">
        <v>9</v>
      </c>
      <c r="K21" s="831">
        <v>234</v>
      </c>
      <c r="L21" s="831"/>
      <c r="M21" s="831">
        <v>26</v>
      </c>
      <c r="N21" s="831">
        <v>8</v>
      </c>
      <c r="O21" s="831">
        <v>216</v>
      </c>
      <c r="P21" s="827"/>
      <c r="Q21" s="832">
        <v>27</v>
      </c>
    </row>
    <row r="22" spans="1:17" ht="14.45" customHeight="1" x14ac:dyDescent="0.2">
      <c r="A22" s="821" t="s">
        <v>4999</v>
      </c>
      <c r="B22" s="822" t="s">
        <v>5274</v>
      </c>
      <c r="C22" s="822" t="s">
        <v>3727</v>
      </c>
      <c r="D22" s="822" t="s">
        <v>5293</v>
      </c>
      <c r="E22" s="822" t="s">
        <v>5294</v>
      </c>
      <c r="F22" s="831">
        <v>70</v>
      </c>
      <c r="G22" s="831">
        <v>12670</v>
      </c>
      <c r="H22" s="831"/>
      <c r="I22" s="831">
        <v>181</v>
      </c>
      <c r="J22" s="831">
        <v>47</v>
      </c>
      <c r="K22" s="831">
        <v>8507</v>
      </c>
      <c r="L22" s="831"/>
      <c r="M22" s="831">
        <v>181</v>
      </c>
      <c r="N22" s="831">
        <v>36</v>
      </c>
      <c r="O22" s="831">
        <v>6588</v>
      </c>
      <c r="P22" s="827"/>
      <c r="Q22" s="832">
        <v>183</v>
      </c>
    </row>
    <row r="23" spans="1:17" ht="14.45" customHeight="1" x14ac:dyDescent="0.2">
      <c r="A23" s="821" t="s">
        <v>4999</v>
      </c>
      <c r="B23" s="822" t="s">
        <v>5274</v>
      </c>
      <c r="C23" s="822" t="s">
        <v>3727</v>
      </c>
      <c r="D23" s="822" t="s">
        <v>5295</v>
      </c>
      <c r="E23" s="822" t="s">
        <v>5296</v>
      </c>
      <c r="F23" s="831">
        <v>14</v>
      </c>
      <c r="G23" s="831">
        <v>3556</v>
      </c>
      <c r="H23" s="831"/>
      <c r="I23" s="831">
        <v>254</v>
      </c>
      <c r="J23" s="831">
        <v>16</v>
      </c>
      <c r="K23" s="831">
        <v>4064</v>
      </c>
      <c r="L23" s="831"/>
      <c r="M23" s="831">
        <v>254</v>
      </c>
      <c r="N23" s="831">
        <v>21</v>
      </c>
      <c r="O23" s="831">
        <v>5376</v>
      </c>
      <c r="P23" s="827"/>
      <c r="Q23" s="832">
        <v>256</v>
      </c>
    </row>
    <row r="24" spans="1:17" ht="14.45" customHeight="1" x14ac:dyDescent="0.2">
      <c r="A24" s="821" t="s">
        <v>4999</v>
      </c>
      <c r="B24" s="822" t="s">
        <v>5274</v>
      </c>
      <c r="C24" s="822" t="s">
        <v>3727</v>
      </c>
      <c r="D24" s="822" t="s">
        <v>5297</v>
      </c>
      <c r="E24" s="822" t="s">
        <v>5298</v>
      </c>
      <c r="F24" s="831">
        <v>71</v>
      </c>
      <c r="G24" s="831">
        <v>15407</v>
      </c>
      <c r="H24" s="831"/>
      <c r="I24" s="831">
        <v>217</v>
      </c>
      <c r="J24" s="831">
        <v>46</v>
      </c>
      <c r="K24" s="831">
        <v>9982</v>
      </c>
      <c r="L24" s="831"/>
      <c r="M24" s="831">
        <v>217</v>
      </c>
      <c r="N24" s="831">
        <v>40</v>
      </c>
      <c r="O24" s="831">
        <v>8760</v>
      </c>
      <c r="P24" s="827"/>
      <c r="Q24" s="832">
        <v>219</v>
      </c>
    </row>
    <row r="25" spans="1:17" ht="14.45" customHeight="1" x14ac:dyDescent="0.2">
      <c r="A25" s="821" t="s">
        <v>4999</v>
      </c>
      <c r="B25" s="822" t="s">
        <v>5274</v>
      </c>
      <c r="C25" s="822" t="s">
        <v>3727</v>
      </c>
      <c r="D25" s="822" t="s">
        <v>5299</v>
      </c>
      <c r="E25" s="822" t="s">
        <v>5300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234</v>
      </c>
      <c r="P25" s="827"/>
      <c r="Q25" s="832">
        <v>234</v>
      </c>
    </row>
    <row r="26" spans="1:17" ht="14.45" customHeight="1" x14ac:dyDescent="0.2">
      <c r="A26" s="821" t="s">
        <v>4999</v>
      </c>
      <c r="B26" s="822" t="s">
        <v>5274</v>
      </c>
      <c r="C26" s="822" t="s">
        <v>3727</v>
      </c>
      <c r="D26" s="822" t="s">
        <v>5301</v>
      </c>
      <c r="E26" s="822" t="s">
        <v>5302</v>
      </c>
      <c r="F26" s="831"/>
      <c r="G26" s="831"/>
      <c r="H26" s="831"/>
      <c r="I26" s="831"/>
      <c r="J26" s="831">
        <v>1</v>
      </c>
      <c r="K26" s="831">
        <v>654</v>
      </c>
      <c r="L26" s="831"/>
      <c r="M26" s="831">
        <v>654</v>
      </c>
      <c r="N26" s="831"/>
      <c r="O26" s="831"/>
      <c r="P26" s="827"/>
      <c r="Q26" s="832"/>
    </row>
    <row r="27" spans="1:17" ht="14.45" customHeight="1" x14ac:dyDescent="0.2">
      <c r="A27" s="821" t="s">
        <v>4999</v>
      </c>
      <c r="B27" s="822" t="s">
        <v>5274</v>
      </c>
      <c r="C27" s="822" t="s">
        <v>3727</v>
      </c>
      <c r="D27" s="822" t="s">
        <v>5303</v>
      </c>
      <c r="E27" s="822" t="s">
        <v>5304</v>
      </c>
      <c r="F27" s="831"/>
      <c r="G27" s="831"/>
      <c r="H27" s="831"/>
      <c r="I27" s="831"/>
      <c r="J27" s="831">
        <v>3</v>
      </c>
      <c r="K27" s="831">
        <v>1167</v>
      </c>
      <c r="L27" s="831"/>
      <c r="M27" s="831">
        <v>389</v>
      </c>
      <c r="N27" s="831"/>
      <c r="O27" s="831"/>
      <c r="P27" s="827"/>
      <c r="Q27" s="832"/>
    </row>
    <row r="28" spans="1:17" ht="14.45" customHeight="1" x14ac:dyDescent="0.2">
      <c r="A28" s="821" t="s">
        <v>4999</v>
      </c>
      <c r="B28" s="822" t="s">
        <v>5274</v>
      </c>
      <c r="C28" s="822" t="s">
        <v>3727</v>
      </c>
      <c r="D28" s="822" t="s">
        <v>5305</v>
      </c>
      <c r="E28" s="822" t="s">
        <v>5306</v>
      </c>
      <c r="F28" s="831">
        <v>11</v>
      </c>
      <c r="G28" s="831">
        <v>2695</v>
      </c>
      <c r="H28" s="831"/>
      <c r="I28" s="831">
        <v>245</v>
      </c>
      <c r="J28" s="831">
        <v>15</v>
      </c>
      <c r="K28" s="831">
        <v>3690</v>
      </c>
      <c r="L28" s="831"/>
      <c r="M28" s="831">
        <v>246</v>
      </c>
      <c r="N28" s="831">
        <v>1</v>
      </c>
      <c r="O28" s="831">
        <v>250</v>
      </c>
      <c r="P28" s="827"/>
      <c r="Q28" s="832">
        <v>250</v>
      </c>
    </row>
    <row r="29" spans="1:17" ht="14.45" customHeight="1" x14ac:dyDescent="0.2">
      <c r="A29" s="821" t="s">
        <v>4999</v>
      </c>
      <c r="B29" s="822" t="s">
        <v>5274</v>
      </c>
      <c r="C29" s="822" t="s">
        <v>3727</v>
      </c>
      <c r="D29" s="822" t="s">
        <v>5307</v>
      </c>
      <c r="E29" s="822" t="s">
        <v>5308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205</v>
      </c>
      <c r="P29" s="827"/>
      <c r="Q29" s="832">
        <v>205</v>
      </c>
    </row>
    <row r="30" spans="1:17" ht="14.45" customHeight="1" x14ac:dyDescent="0.2">
      <c r="A30" s="821" t="s">
        <v>4999</v>
      </c>
      <c r="B30" s="822" t="s">
        <v>5274</v>
      </c>
      <c r="C30" s="822" t="s">
        <v>3727</v>
      </c>
      <c r="D30" s="822" t="s">
        <v>5309</v>
      </c>
      <c r="E30" s="822" t="s">
        <v>5310</v>
      </c>
      <c r="F30" s="831"/>
      <c r="G30" s="831"/>
      <c r="H30" s="831"/>
      <c r="I30" s="831"/>
      <c r="J30" s="831">
        <v>2</v>
      </c>
      <c r="K30" s="831">
        <v>938</v>
      </c>
      <c r="L30" s="831"/>
      <c r="M30" s="831">
        <v>469</v>
      </c>
      <c r="N30" s="831">
        <v>1</v>
      </c>
      <c r="O30" s="831">
        <v>473</v>
      </c>
      <c r="P30" s="827"/>
      <c r="Q30" s="832">
        <v>473</v>
      </c>
    </row>
    <row r="31" spans="1:17" ht="14.45" customHeight="1" x14ac:dyDescent="0.2">
      <c r="A31" s="821" t="s">
        <v>4999</v>
      </c>
      <c r="B31" s="822" t="s">
        <v>5274</v>
      </c>
      <c r="C31" s="822" t="s">
        <v>3727</v>
      </c>
      <c r="D31" s="822" t="s">
        <v>5311</v>
      </c>
      <c r="E31" s="822" t="s">
        <v>5312</v>
      </c>
      <c r="F31" s="831"/>
      <c r="G31" s="831"/>
      <c r="H31" s="831"/>
      <c r="I31" s="831"/>
      <c r="J31" s="831">
        <v>3</v>
      </c>
      <c r="K31" s="831">
        <v>1746</v>
      </c>
      <c r="L31" s="831"/>
      <c r="M31" s="831">
        <v>582</v>
      </c>
      <c r="N31" s="831"/>
      <c r="O31" s="831"/>
      <c r="P31" s="827"/>
      <c r="Q31" s="832"/>
    </row>
    <row r="32" spans="1:17" ht="14.45" customHeight="1" x14ac:dyDescent="0.2">
      <c r="A32" s="821" t="s">
        <v>4999</v>
      </c>
      <c r="B32" s="822" t="s">
        <v>5274</v>
      </c>
      <c r="C32" s="822" t="s">
        <v>3727</v>
      </c>
      <c r="D32" s="822" t="s">
        <v>5313</v>
      </c>
      <c r="E32" s="822" t="s">
        <v>5314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310</v>
      </c>
      <c r="P32" s="827"/>
      <c r="Q32" s="832">
        <v>310</v>
      </c>
    </row>
    <row r="33" spans="1:17" ht="14.45" customHeight="1" x14ac:dyDescent="0.2">
      <c r="A33" s="821" t="s">
        <v>5315</v>
      </c>
      <c r="B33" s="822" t="s">
        <v>5316</v>
      </c>
      <c r="C33" s="822" t="s">
        <v>3727</v>
      </c>
      <c r="D33" s="822" t="s">
        <v>5317</v>
      </c>
      <c r="E33" s="822" t="s">
        <v>5318</v>
      </c>
      <c r="F33" s="831">
        <v>359</v>
      </c>
      <c r="G33" s="831">
        <v>10052</v>
      </c>
      <c r="H33" s="831"/>
      <c r="I33" s="831">
        <v>28</v>
      </c>
      <c r="J33" s="831">
        <v>299</v>
      </c>
      <c r="K33" s="831">
        <v>8372</v>
      </c>
      <c r="L33" s="831"/>
      <c r="M33" s="831">
        <v>28</v>
      </c>
      <c r="N33" s="831">
        <v>258</v>
      </c>
      <c r="O33" s="831">
        <v>7482</v>
      </c>
      <c r="P33" s="827"/>
      <c r="Q33" s="832">
        <v>29</v>
      </c>
    </row>
    <row r="34" spans="1:17" ht="14.45" customHeight="1" x14ac:dyDescent="0.2">
      <c r="A34" s="821" t="s">
        <v>5315</v>
      </c>
      <c r="B34" s="822" t="s">
        <v>5316</v>
      </c>
      <c r="C34" s="822" t="s">
        <v>3727</v>
      </c>
      <c r="D34" s="822" t="s">
        <v>5319</v>
      </c>
      <c r="E34" s="822" t="s">
        <v>5320</v>
      </c>
      <c r="F34" s="831">
        <v>225</v>
      </c>
      <c r="G34" s="831">
        <v>12150</v>
      </c>
      <c r="H34" s="831"/>
      <c r="I34" s="831">
        <v>54</v>
      </c>
      <c r="J34" s="831">
        <v>197</v>
      </c>
      <c r="K34" s="831">
        <v>10638</v>
      </c>
      <c r="L34" s="831"/>
      <c r="M34" s="831">
        <v>54</v>
      </c>
      <c r="N34" s="831">
        <v>171</v>
      </c>
      <c r="O34" s="831">
        <v>9405</v>
      </c>
      <c r="P34" s="827"/>
      <c r="Q34" s="832">
        <v>55</v>
      </c>
    </row>
    <row r="35" spans="1:17" ht="14.45" customHeight="1" x14ac:dyDescent="0.2">
      <c r="A35" s="821" t="s">
        <v>5315</v>
      </c>
      <c r="B35" s="822" t="s">
        <v>5316</v>
      </c>
      <c r="C35" s="822" t="s">
        <v>3727</v>
      </c>
      <c r="D35" s="822" t="s">
        <v>5321</v>
      </c>
      <c r="E35" s="822" t="s">
        <v>5322</v>
      </c>
      <c r="F35" s="831">
        <v>314</v>
      </c>
      <c r="G35" s="831">
        <v>7536</v>
      </c>
      <c r="H35" s="831"/>
      <c r="I35" s="831">
        <v>24</v>
      </c>
      <c r="J35" s="831">
        <v>251</v>
      </c>
      <c r="K35" s="831">
        <v>6024</v>
      </c>
      <c r="L35" s="831"/>
      <c r="M35" s="831">
        <v>24</v>
      </c>
      <c r="N35" s="831">
        <v>242</v>
      </c>
      <c r="O35" s="831">
        <v>6050</v>
      </c>
      <c r="P35" s="827"/>
      <c r="Q35" s="832">
        <v>25</v>
      </c>
    </row>
    <row r="36" spans="1:17" ht="14.45" customHeight="1" x14ac:dyDescent="0.2">
      <c r="A36" s="821" t="s">
        <v>5315</v>
      </c>
      <c r="B36" s="822" t="s">
        <v>5316</v>
      </c>
      <c r="C36" s="822" t="s">
        <v>3727</v>
      </c>
      <c r="D36" s="822" t="s">
        <v>5323</v>
      </c>
      <c r="E36" s="822" t="s">
        <v>5324</v>
      </c>
      <c r="F36" s="831">
        <v>396</v>
      </c>
      <c r="G36" s="831">
        <v>10692</v>
      </c>
      <c r="H36" s="831"/>
      <c r="I36" s="831">
        <v>27</v>
      </c>
      <c r="J36" s="831">
        <v>321</v>
      </c>
      <c r="K36" s="831">
        <v>8667</v>
      </c>
      <c r="L36" s="831"/>
      <c r="M36" s="831">
        <v>27</v>
      </c>
      <c r="N36" s="831">
        <v>282</v>
      </c>
      <c r="O36" s="831">
        <v>7896</v>
      </c>
      <c r="P36" s="827"/>
      <c r="Q36" s="832">
        <v>28</v>
      </c>
    </row>
    <row r="37" spans="1:17" ht="14.45" customHeight="1" x14ac:dyDescent="0.2">
      <c r="A37" s="821" t="s">
        <v>5315</v>
      </c>
      <c r="B37" s="822" t="s">
        <v>5316</v>
      </c>
      <c r="C37" s="822" t="s">
        <v>3727</v>
      </c>
      <c r="D37" s="822" t="s">
        <v>5325</v>
      </c>
      <c r="E37" s="822" t="s">
        <v>5326</v>
      </c>
      <c r="F37" s="831">
        <v>2</v>
      </c>
      <c r="G37" s="831">
        <v>114</v>
      </c>
      <c r="H37" s="831"/>
      <c r="I37" s="831">
        <v>57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5315</v>
      </c>
      <c r="B38" s="822" t="s">
        <v>5316</v>
      </c>
      <c r="C38" s="822" t="s">
        <v>3727</v>
      </c>
      <c r="D38" s="822" t="s">
        <v>5327</v>
      </c>
      <c r="E38" s="822" t="s">
        <v>5328</v>
      </c>
      <c r="F38" s="831">
        <v>125</v>
      </c>
      <c r="G38" s="831">
        <v>3375</v>
      </c>
      <c r="H38" s="831"/>
      <c r="I38" s="831">
        <v>27</v>
      </c>
      <c r="J38" s="831">
        <v>126</v>
      </c>
      <c r="K38" s="831">
        <v>3402</v>
      </c>
      <c r="L38" s="831"/>
      <c r="M38" s="831">
        <v>27</v>
      </c>
      <c r="N38" s="831">
        <v>89</v>
      </c>
      <c r="O38" s="831">
        <v>2492</v>
      </c>
      <c r="P38" s="827"/>
      <c r="Q38" s="832">
        <v>28</v>
      </c>
    </row>
    <row r="39" spans="1:17" ht="14.45" customHeight="1" x14ac:dyDescent="0.2">
      <c r="A39" s="821" t="s">
        <v>5315</v>
      </c>
      <c r="B39" s="822" t="s">
        <v>5316</v>
      </c>
      <c r="C39" s="822" t="s">
        <v>3727</v>
      </c>
      <c r="D39" s="822" t="s">
        <v>5329</v>
      </c>
      <c r="E39" s="822" t="s">
        <v>5330</v>
      </c>
      <c r="F39" s="831">
        <v>776</v>
      </c>
      <c r="G39" s="831">
        <v>17848</v>
      </c>
      <c r="H39" s="831"/>
      <c r="I39" s="831">
        <v>23</v>
      </c>
      <c r="J39" s="831">
        <v>761</v>
      </c>
      <c r="K39" s="831">
        <v>17503</v>
      </c>
      <c r="L39" s="831"/>
      <c r="M39" s="831">
        <v>23</v>
      </c>
      <c r="N39" s="831">
        <v>709</v>
      </c>
      <c r="O39" s="831">
        <v>17016</v>
      </c>
      <c r="P39" s="827"/>
      <c r="Q39" s="832">
        <v>24</v>
      </c>
    </row>
    <row r="40" spans="1:17" ht="14.45" customHeight="1" x14ac:dyDescent="0.2">
      <c r="A40" s="821" t="s">
        <v>5315</v>
      </c>
      <c r="B40" s="822" t="s">
        <v>5316</v>
      </c>
      <c r="C40" s="822" t="s">
        <v>3727</v>
      </c>
      <c r="D40" s="822" t="s">
        <v>5331</v>
      </c>
      <c r="E40" s="822" t="s">
        <v>5332</v>
      </c>
      <c r="F40" s="831"/>
      <c r="G40" s="831"/>
      <c r="H40" s="831"/>
      <c r="I40" s="831"/>
      <c r="J40" s="831">
        <v>15</v>
      </c>
      <c r="K40" s="831">
        <v>1035</v>
      </c>
      <c r="L40" s="831"/>
      <c r="M40" s="831">
        <v>69</v>
      </c>
      <c r="N40" s="831">
        <v>2</v>
      </c>
      <c r="O40" s="831">
        <v>140</v>
      </c>
      <c r="P40" s="827"/>
      <c r="Q40" s="832">
        <v>70</v>
      </c>
    </row>
    <row r="41" spans="1:17" ht="14.45" customHeight="1" x14ac:dyDescent="0.2">
      <c r="A41" s="821" t="s">
        <v>5315</v>
      </c>
      <c r="B41" s="822" t="s">
        <v>5316</v>
      </c>
      <c r="C41" s="822" t="s">
        <v>3727</v>
      </c>
      <c r="D41" s="822" t="s">
        <v>5333</v>
      </c>
      <c r="E41" s="822" t="s">
        <v>5334</v>
      </c>
      <c r="F41" s="831">
        <v>138</v>
      </c>
      <c r="G41" s="831">
        <v>8556</v>
      </c>
      <c r="H41" s="831"/>
      <c r="I41" s="831">
        <v>62</v>
      </c>
      <c r="J41" s="831">
        <v>113</v>
      </c>
      <c r="K41" s="831">
        <v>7119</v>
      </c>
      <c r="L41" s="831"/>
      <c r="M41" s="831">
        <v>63</v>
      </c>
      <c r="N41" s="831">
        <v>93</v>
      </c>
      <c r="O41" s="831">
        <v>5859</v>
      </c>
      <c r="P41" s="827"/>
      <c r="Q41" s="832">
        <v>63</v>
      </c>
    </row>
    <row r="42" spans="1:17" ht="14.45" customHeight="1" x14ac:dyDescent="0.2">
      <c r="A42" s="821" t="s">
        <v>5315</v>
      </c>
      <c r="B42" s="822" t="s">
        <v>5316</v>
      </c>
      <c r="C42" s="822" t="s">
        <v>3727</v>
      </c>
      <c r="D42" s="822" t="s">
        <v>5335</v>
      </c>
      <c r="E42" s="822" t="s">
        <v>5336</v>
      </c>
      <c r="F42" s="831">
        <v>7</v>
      </c>
      <c r="G42" s="831">
        <v>588</v>
      </c>
      <c r="H42" s="831"/>
      <c r="I42" s="831">
        <v>84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5315</v>
      </c>
      <c r="B43" s="822" t="s">
        <v>5316</v>
      </c>
      <c r="C43" s="822" t="s">
        <v>3727</v>
      </c>
      <c r="D43" s="822" t="s">
        <v>5337</v>
      </c>
      <c r="E43" s="822" t="s">
        <v>5338</v>
      </c>
      <c r="F43" s="831">
        <v>33</v>
      </c>
      <c r="G43" s="831">
        <v>32604</v>
      </c>
      <c r="H43" s="831"/>
      <c r="I43" s="831">
        <v>988</v>
      </c>
      <c r="J43" s="831">
        <v>24</v>
      </c>
      <c r="K43" s="831">
        <v>23712</v>
      </c>
      <c r="L43" s="831"/>
      <c r="M43" s="831">
        <v>988</v>
      </c>
      <c r="N43" s="831">
        <v>18</v>
      </c>
      <c r="O43" s="831">
        <v>17820</v>
      </c>
      <c r="P43" s="827"/>
      <c r="Q43" s="832">
        <v>990</v>
      </c>
    </row>
    <row r="44" spans="1:17" ht="14.45" customHeight="1" x14ac:dyDescent="0.2">
      <c r="A44" s="821" t="s">
        <v>5315</v>
      </c>
      <c r="B44" s="822" t="s">
        <v>5316</v>
      </c>
      <c r="C44" s="822" t="s">
        <v>3727</v>
      </c>
      <c r="D44" s="822" t="s">
        <v>5339</v>
      </c>
      <c r="E44" s="822" t="s">
        <v>5340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65</v>
      </c>
      <c r="P44" s="827"/>
      <c r="Q44" s="832">
        <v>65</v>
      </c>
    </row>
    <row r="45" spans="1:17" ht="14.45" customHeight="1" x14ac:dyDescent="0.2">
      <c r="A45" s="821" t="s">
        <v>5315</v>
      </c>
      <c r="B45" s="822" t="s">
        <v>5316</v>
      </c>
      <c r="C45" s="822" t="s">
        <v>3727</v>
      </c>
      <c r="D45" s="822" t="s">
        <v>5341</v>
      </c>
      <c r="E45" s="822" t="s">
        <v>5342</v>
      </c>
      <c r="F45" s="831">
        <v>10</v>
      </c>
      <c r="G45" s="831">
        <v>170</v>
      </c>
      <c r="H45" s="831"/>
      <c r="I45" s="831">
        <v>17</v>
      </c>
      <c r="J45" s="831">
        <v>3</v>
      </c>
      <c r="K45" s="831">
        <v>51</v>
      </c>
      <c r="L45" s="831"/>
      <c r="M45" s="831">
        <v>17</v>
      </c>
      <c r="N45" s="831">
        <v>2</v>
      </c>
      <c r="O45" s="831">
        <v>34</v>
      </c>
      <c r="P45" s="827"/>
      <c r="Q45" s="832">
        <v>17</v>
      </c>
    </row>
    <row r="46" spans="1:17" ht="14.45" customHeight="1" x14ac:dyDescent="0.2">
      <c r="A46" s="821" t="s">
        <v>5315</v>
      </c>
      <c r="B46" s="822" t="s">
        <v>5316</v>
      </c>
      <c r="C46" s="822" t="s">
        <v>3727</v>
      </c>
      <c r="D46" s="822" t="s">
        <v>5343</v>
      </c>
      <c r="E46" s="822" t="s">
        <v>5344</v>
      </c>
      <c r="F46" s="831">
        <v>1</v>
      </c>
      <c r="G46" s="831">
        <v>47</v>
      </c>
      <c r="H46" s="831"/>
      <c r="I46" s="831">
        <v>47</v>
      </c>
      <c r="J46" s="831">
        <v>4</v>
      </c>
      <c r="K46" s="831">
        <v>188</v>
      </c>
      <c r="L46" s="831"/>
      <c r="M46" s="831">
        <v>47</v>
      </c>
      <c r="N46" s="831"/>
      <c r="O46" s="831"/>
      <c r="P46" s="827"/>
      <c r="Q46" s="832"/>
    </row>
    <row r="47" spans="1:17" ht="14.45" customHeight="1" x14ac:dyDescent="0.2">
      <c r="A47" s="821" t="s">
        <v>5315</v>
      </c>
      <c r="B47" s="822" t="s">
        <v>5316</v>
      </c>
      <c r="C47" s="822" t="s">
        <v>3727</v>
      </c>
      <c r="D47" s="822" t="s">
        <v>5345</v>
      </c>
      <c r="E47" s="822" t="s">
        <v>5346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62</v>
      </c>
      <c r="P47" s="827"/>
      <c r="Q47" s="832">
        <v>62</v>
      </c>
    </row>
    <row r="48" spans="1:17" ht="14.45" customHeight="1" x14ac:dyDescent="0.2">
      <c r="A48" s="821" t="s">
        <v>5315</v>
      </c>
      <c r="B48" s="822" t="s">
        <v>5316</v>
      </c>
      <c r="C48" s="822" t="s">
        <v>3727</v>
      </c>
      <c r="D48" s="822" t="s">
        <v>5347</v>
      </c>
      <c r="E48" s="822" t="s">
        <v>5348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19</v>
      </c>
      <c r="P48" s="827"/>
      <c r="Q48" s="832">
        <v>19</v>
      </c>
    </row>
    <row r="49" spans="1:17" ht="14.45" customHeight="1" x14ac:dyDescent="0.2">
      <c r="A49" s="821" t="s">
        <v>5315</v>
      </c>
      <c r="B49" s="822" t="s">
        <v>5316</v>
      </c>
      <c r="C49" s="822" t="s">
        <v>3727</v>
      </c>
      <c r="D49" s="822" t="s">
        <v>5349</v>
      </c>
      <c r="E49" s="822" t="s">
        <v>5350</v>
      </c>
      <c r="F49" s="831">
        <v>10</v>
      </c>
      <c r="G49" s="831">
        <v>8540</v>
      </c>
      <c r="H49" s="831"/>
      <c r="I49" s="831">
        <v>854</v>
      </c>
      <c r="J49" s="831">
        <v>8</v>
      </c>
      <c r="K49" s="831">
        <v>6840</v>
      </c>
      <c r="L49" s="831"/>
      <c r="M49" s="831">
        <v>855</v>
      </c>
      <c r="N49" s="831">
        <v>18</v>
      </c>
      <c r="O49" s="831">
        <v>15426</v>
      </c>
      <c r="P49" s="827"/>
      <c r="Q49" s="832">
        <v>857</v>
      </c>
    </row>
    <row r="50" spans="1:17" ht="14.45" customHeight="1" x14ac:dyDescent="0.2">
      <c r="A50" s="821" t="s">
        <v>5315</v>
      </c>
      <c r="B50" s="822" t="s">
        <v>5316</v>
      </c>
      <c r="C50" s="822" t="s">
        <v>3727</v>
      </c>
      <c r="D50" s="822" t="s">
        <v>5351</v>
      </c>
      <c r="E50" s="822" t="s">
        <v>5352</v>
      </c>
      <c r="F50" s="831">
        <v>2</v>
      </c>
      <c r="G50" s="831">
        <v>376</v>
      </c>
      <c r="H50" s="831"/>
      <c r="I50" s="831">
        <v>188</v>
      </c>
      <c r="J50" s="831">
        <v>1</v>
      </c>
      <c r="K50" s="831">
        <v>188</v>
      </c>
      <c r="L50" s="831"/>
      <c r="M50" s="831">
        <v>188</v>
      </c>
      <c r="N50" s="831">
        <v>1</v>
      </c>
      <c r="O50" s="831">
        <v>190</v>
      </c>
      <c r="P50" s="827"/>
      <c r="Q50" s="832">
        <v>190</v>
      </c>
    </row>
    <row r="51" spans="1:17" ht="14.45" customHeight="1" x14ac:dyDescent="0.2">
      <c r="A51" s="821" t="s">
        <v>5315</v>
      </c>
      <c r="B51" s="822" t="s">
        <v>5316</v>
      </c>
      <c r="C51" s="822" t="s">
        <v>3727</v>
      </c>
      <c r="D51" s="822" t="s">
        <v>5353</v>
      </c>
      <c r="E51" s="822" t="s">
        <v>5354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424</v>
      </c>
      <c r="P51" s="827"/>
      <c r="Q51" s="832">
        <v>424</v>
      </c>
    </row>
    <row r="52" spans="1:17" ht="14.45" customHeight="1" x14ac:dyDescent="0.2">
      <c r="A52" s="821" t="s">
        <v>5315</v>
      </c>
      <c r="B52" s="822" t="s">
        <v>5316</v>
      </c>
      <c r="C52" s="822" t="s">
        <v>3727</v>
      </c>
      <c r="D52" s="822" t="s">
        <v>5355</v>
      </c>
      <c r="E52" s="822" t="s">
        <v>5356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1240</v>
      </c>
      <c r="P52" s="827"/>
      <c r="Q52" s="832">
        <v>1240</v>
      </c>
    </row>
    <row r="53" spans="1:17" ht="14.45" customHeight="1" x14ac:dyDescent="0.2">
      <c r="A53" s="821" t="s">
        <v>5315</v>
      </c>
      <c r="B53" s="822" t="s">
        <v>5316</v>
      </c>
      <c r="C53" s="822" t="s">
        <v>3727</v>
      </c>
      <c r="D53" s="822" t="s">
        <v>5357</v>
      </c>
      <c r="E53" s="822" t="s">
        <v>5358</v>
      </c>
      <c r="F53" s="831">
        <v>12</v>
      </c>
      <c r="G53" s="831">
        <v>9468</v>
      </c>
      <c r="H53" s="831"/>
      <c r="I53" s="831">
        <v>789</v>
      </c>
      <c r="J53" s="831">
        <v>4</v>
      </c>
      <c r="K53" s="831">
        <v>3164</v>
      </c>
      <c r="L53" s="831"/>
      <c r="M53" s="831">
        <v>791</v>
      </c>
      <c r="N53" s="831">
        <v>5</v>
      </c>
      <c r="O53" s="831">
        <v>3970</v>
      </c>
      <c r="P53" s="827"/>
      <c r="Q53" s="832">
        <v>794</v>
      </c>
    </row>
    <row r="54" spans="1:17" ht="14.45" customHeight="1" x14ac:dyDescent="0.2">
      <c r="A54" s="821" t="s">
        <v>5315</v>
      </c>
      <c r="B54" s="822" t="s">
        <v>5316</v>
      </c>
      <c r="C54" s="822" t="s">
        <v>3727</v>
      </c>
      <c r="D54" s="822" t="s">
        <v>5359</v>
      </c>
      <c r="E54" s="822" t="s">
        <v>5360</v>
      </c>
      <c r="F54" s="831">
        <v>1</v>
      </c>
      <c r="G54" s="831">
        <v>134</v>
      </c>
      <c r="H54" s="831"/>
      <c r="I54" s="831">
        <v>134</v>
      </c>
      <c r="J54" s="831"/>
      <c r="K54" s="831"/>
      <c r="L54" s="831"/>
      <c r="M54" s="831"/>
      <c r="N54" s="831">
        <v>1</v>
      </c>
      <c r="O54" s="831">
        <v>137</v>
      </c>
      <c r="P54" s="827"/>
      <c r="Q54" s="832">
        <v>137</v>
      </c>
    </row>
    <row r="55" spans="1:17" ht="14.45" customHeight="1" x14ac:dyDescent="0.2">
      <c r="A55" s="821" t="s">
        <v>5315</v>
      </c>
      <c r="B55" s="822" t="s">
        <v>5316</v>
      </c>
      <c r="C55" s="822" t="s">
        <v>3727</v>
      </c>
      <c r="D55" s="822" t="s">
        <v>5361</v>
      </c>
      <c r="E55" s="822" t="s">
        <v>5362</v>
      </c>
      <c r="F55" s="831"/>
      <c r="G55" s="831"/>
      <c r="H55" s="831"/>
      <c r="I55" s="831"/>
      <c r="J55" s="831">
        <v>1</v>
      </c>
      <c r="K55" s="831">
        <v>90</v>
      </c>
      <c r="L55" s="831"/>
      <c r="M55" s="831">
        <v>90</v>
      </c>
      <c r="N55" s="831"/>
      <c r="O55" s="831"/>
      <c r="P55" s="827"/>
      <c r="Q55" s="832"/>
    </row>
    <row r="56" spans="1:17" ht="14.45" customHeight="1" x14ac:dyDescent="0.2">
      <c r="A56" s="821" t="s">
        <v>5315</v>
      </c>
      <c r="B56" s="822" t="s">
        <v>5316</v>
      </c>
      <c r="C56" s="822" t="s">
        <v>3727</v>
      </c>
      <c r="D56" s="822" t="s">
        <v>5363</v>
      </c>
      <c r="E56" s="822" t="s">
        <v>5364</v>
      </c>
      <c r="F56" s="831">
        <v>777</v>
      </c>
      <c r="G56" s="831">
        <v>23310</v>
      </c>
      <c r="H56" s="831"/>
      <c r="I56" s="831">
        <v>30</v>
      </c>
      <c r="J56" s="831">
        <v>761</v>
      </c>
      <c r="K56" s="831">
        <v>23591</v>
      </c>
      <c r="L56" s="831"/>
      <c r="M56" s="831">
        <v>31</v>
      </c>
      <c r="N56" s="831">
        <v>708</v>
      </c>
      <c r="O56" s="831">
        <v>21948</v>
      </c>
      <c r="P56" s="827"/>
      <c r="Q56" s="832">
        <v>31</v>
      </c>
    </row>
    <row r="57" spans="1:17" ht="14.45" customHeight="1" x14ac:dyDescent="0.2">
      <c r="A57" s="821" t="s">
        <v>5315</v>
      </c>
      <c r="B57" s="822" t="s">
        <v>5316</v>
      </c>
      <c r="C57" s="822" t="s">
        <v>3727</v>
      </c>
      <c r="D57" s="822" t="s">
        <v>5365</v>
      </c>
      <c r="E57" s="822" t="s">
        <v>5366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51</v>
      </c>
      <c r="P57" s="827"/>
      <c r="Q57" s="832">
        <v>51</v>
      </c>
    </row>
    <row r="58" spans="1:17" ht="14.45" customHeight="1" x14ac:dyDescent="0.2">
      <c r="A58" s="821" t="s">
        <v>5315</v>
      </c>
      <c r="B58" s="822" t="s">
        <v>5316</v>
      </c>
      <c r="C58" s="822" t="s">
        <v>3727</v>
      </c>
      <c r="D58" s="822" t="s">
        <v>5367</v>
      </c>
      <c r="E58" s="822" t="s">
        <v>5368</v>
      </c>
      <c r="F58" s="831">
        <v>94</v>
      </c>
      <c r="G58" s="831">
        <v>1222</v>
      </c>
      <c r="H58" s="831"/>
      <c r="I58" s="831">
        <v>13</v>
      </c>
      <c r="J58" s="831">
        <v>74</v>
      </c>
      <c r="K58" s="831">
        <v>962</v>
      </c>
      <c r="L58" s="831"/>
      <c r="M58" s="831">
        <v>13</v>
      </c>
      <c r="N58" s="831">
        <v>47</v>
      </c>
      <c r="O58" s="831">
        <v>658</v>
      </c>
      <c r="P58" s="827"/>
      <c r="Q58" s="832">
        <v>14</v>
      </c>
    </row>
    <row r="59" spans="1:17" ht="14.45" customHeight="1" x14ac:dyDescent="0.2">
      <c r="A59" s="821" t="s">
        <v>5315</v>
      </c>
      <c r="B59" s="822" t="s">
        <v>5316</v>
      </c>
      <c r="C59" s="822" t="s">
        <v>3727</v>
      </c>
      <c r="D59" s="822" t="s">
        <v>5369</v>
      </c>
      <c r="E59" s="822" t="s">
        <v>5370</v>
      </c>
      <c r="F59" s="831">
        <v>2</v>
      </c>
      <c r="G59" s="831">
        <v>368</v>
      </c>
      <c r="H59" s="831"/>
      <c r="I59" s="831">
        <v>184</v>
      </c>
      <c r="J59" s="831">
        <v>1</v>
      </c>
      <c r="K59" s="831">
        <v>185</v>
      </c>
      <c r="L59" s="831"/>
      <c r="M59" s="831">
        <v>185</v>
      </c>
      <c r="N59" s="831">
        <v>4</v>
      </c>
      <c r="O59" s="831">
        <v>748</v>
      </c>
      <c r="P59" s="827"/>
      <c r="Q59" s="832">
        <v>187</v>
      </c>
    </row>
    <row r="60" spans="1:17" ht="14.45" customHeight="1" x14ac:dyDescent="0.2">
      <c r="A60" s="821" t="s">
        <v>5315</v>
      </c>
      <c r="B60" s="822" t="s">
        <v>5316</v>
      </c>
      <c r="C60" s="822" t="s">
        <v>3727</v>
      </c>
      <c r="D60" s="822" t="s">
        <v>5371</v>
      </c>
      <c r="E60" s="822" t="s">
        <v>5372</v>
      </c>
      <c r="F60" s="831">
        <v>9</v>
      </c>
      <c r="G60" s="831">
        <v>657</v>
      </c>
      <c r="H60" s="831"/>
      <c r="I60" s="831">
        <v>73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5315</v>
      </c>
      <c r="B61" s="822" t="s">
        <v>5316</v>
      </c>
      <c r="C61" s="822" t="s">
        <v>3727</v>
      </c>
      <c r="D61" s="822" t="s">
        <v>5373</v>
      </c>
      <c r="E61" s="822" t="s">
        <v>5374</v>
      </c>
      <c r="F61" s="831">
        <v>1</v>
      </c>
      <c r="G61" s="831">
        <v>185</v>
      </c>
      <c r="H61" s="831"/>
      <c r="I61" s="831">
        <v>185</v>
      </c>
      <c r="J61" s="831">
        <v>1</v>
      </c>
      <c r="K61" s="831">
        <v>186</v>
      </c>
      <c r="L61" s="831"/>
      <c r="M61" s="831">
        <v>186</v>
      </c>
      <c r="N61" s="831">
        <v>3</v>
      </c>
      <c r="O61" s="831">
        <v>564</v>
      </c>
      <c r="P61" s="827"/>
      <c r="Q61" s="832">
        <v>188</v>
      </c>
    </row>
    <row r="62" spans="1:17" ht="14.45" customHeight="1" x14ac:dyDescent="0.2">
      <c r="A62" s="821" t="s">
        <v>5315</v>
      </c>
      <c r="B62" s="822" t="s">
        <v>5316</v>
      </c>
      <c r="C62" s="822" t="s">
        <v>3727</v>
      </c>
      <c r="D62" s="822" t="s">
        <v>5375</v>
      </c>
      <c r="E62" s="822" t="s">
        <v>5376</v>
      </c>
      <c r="F62" s="831">
        <v>379</v>
      </c>
      <c r="G62" s="831">
        <v>56850</v>
      </c>
      <c r="H62" s="831"/>
      <c r="I62" s="831">
        <v>150</v>
      </c>
      <c r="J62" s="831">
        <v>383</v>
      </c>
      <c r="K62" s="831">
        <v>57450</v>
      </c>
      <c r="L62" s="831"/>
      <c r="M62" s="831">
        <v>150</v>
      </c>
      <c r="N62" s="831">
        <v>327</v>
      </c>
      <c r="O62" s="831">
        <v>49377</v>
      </c>
      <c r="P62" s="827"/>
      <c r="Q62" s="832">
        <v>151</v>
      </c>
    </row>
    <row r="63" spans="1:17" ht="14.45" customHeight="1" x14ac:dyDescent="0.2">
      <c r="A63" s="821" t="s">
        <v>5315</v>
      </c>
      <c r="B63" s="822" t="s">
        <v>5316</v>
      </c>
      <c r="C63" s="822" t="s">
        <v>3727</v>
      </c>
      <c r="D63" s="822" t="s">
        <v>5377</v>
      </c>
      <c r="E63" s="822" t="s">
        <v>5378</v>
      </c>
      <c r="F63" s="831">
        <v>806</v>
      </c>
      <c r="G63" s="831">
        <v>24180</v>
      </c>
      <c r="H63" s="831"/>
      <c r="I63" s="831">
        <v>30</v>
      </c>
      <c r="J63" s="831">
        <v>778</v>
      </c>
      <c r="K63" s="831">
        <v>24118</v>
      </c>
      <c r="L63" s="831"/>
      <c r="M63" s="831">
        <v>31</v>
      </c>
      <c r="N63" s="831">
        <v>718</v>
      </c>
      <c r="O63" s="831">
        <v>22258</v>
      </c>
      <c r="P63" s="827"/>
      <c r="Q63" s="832">
        <v>31</v>
      </c>
    </row>
    <row r="64" spans="1:17" ht="14.45" customHeight="1" x14ac:dyDescent="0.2">
      <c r="A64" s="821" t="s">
        <v>5315</v>
      </c>
      <c r="B64" s="822" t="s">
        <v>5316</v>
      </c>
      <c r="C64" s="822" t="s">
        <v>3727</v>
      </c>
      <c r="D64" s="822" t="s">
        <v>5379</v>
      </c>
      <c r="E64" s="822" t="s">
        <v>5380</v>
      </c>
      <c r="F64" s="831">
        <v>245</v>
      </c>
      <c r="G64" s="831">
        <v>7595</v>
      </c>
      <c r="H64" s="831"/>
      <c r="I64" s="831">
        <v>31</v>
      </c>
      <c r="J64" s="831">
        <v>230</v>
      </c>
      <c r="K64" s="831">
        <v>7130</v>
      </c>
      <c r="L64" s="831"/>
      <c r="M64" s="831">
        <v>31</v>
      </c>
      <c r="N64" s="831">
        <v>196</v>
      </c>
      <c r="O64" s="831">
        <v>6272</v>
      </c>
      <c r="P64" s="827"/>
      <c r="Q64" s="832">
        <v>32</v>
      </c>
    </row>
    <row r="65" spans="1:17" ht="14.45" customHeight="1" x14ac:dyDescent="0.2">
      <c r="A65" s="821" t="s">
        <v>5315</v>
      </c>
      <c r="B65" s="822" t="s">
        <v>5316</v>
      </c>
      <c r="C65" s="822" t="s">
        <v>3727</v>
      </c>
      <c r="D65" s="822" t="s">
        <v>5381</v>
      </c>
      <c r="E65" s="822" t="s">
        <v>5382</v>
      </c>
      <c r="F65" s="831">
        <v>362</v>
      </c>
      <c r="G65" s="831">
        <v>10136</v>
      </c>
      <c r="H65" s="831"/>
      <c r="I65" s="831">
        <v>28</v>
      </c>
      <c r="J65" s="831">
        <v>300</v>
      </c>
      <c r="K65" s="831">
        <v>8400</v>
      </c>
      <c r="L65" s="831"/>
      <c r="M65" s="831">
        <v>28</v>
      </c>
      <c r="N65" s="831">
        <v>258</v>
      </c>
      <c r="O65" s="831">
        <v>7482</v>
      </c>
      <c r="P65" s="827"/>
      <c r="Q65" s="832">
        <v>29</v>
      </c>
    </row>
    <row r="66" spans="1:17" ht="14.45" customHeight="1" x14ac:dyDescent="0.2">
      <c r="A66" s="821" t="s">
        <v>5315</v>
      </c>
      <c r="B66" s="822" t="s">
        <v>5316</v>
      </c>
      <c r="C66" s="822" t="s">
        <v>3727</v>
      </c>
      <c r="D66" s="822" t="s">
        <v>5383</v>
      </c>
      <c r="E66" s="822" t="s">
        <v>5384</v>
      </c>
      <c r="F66" s="831">
        <v>393</v>
      </c>
      <c r="G66" s="831">
        <v>10218</v>
      </c>
      <c r="H66" s="831"/>
      <c r="I66" s="831">
        <v>26</v>
      </c>
      <c r="J66" s="831">
        <v>321</v>
      </c>
      <c r="K66" s="831">
        <v>8346</v>
      </c>
      <c r="L66" s="831"/>
      <c r="M66" s="831">
        <v>26</v>
      </c>
      <c r="N66" s="831">
        <v>282</v>
      </c>
      <c r="O66" s="831">
        <v>7614</v>
      </c>
      <c r="P66" s="827"/>
      <c r="Q66" s="832">
        <v>27</v>
      </c>
    </row>
    <row r="67" spans="1:17" ht="14.45" customHeight="1" x14ac:dyDescent="0.2">
      <c r="A67" s="821" t="s">
        <v>5315</v>
      </c>
      <c r="B67" s="822" t="s">
        <v>5316</v>
      </c>
      <c r="C67" s="822" t="s">
        <v>3727</v>
      </c>
      <c r="D67" s="822" t="s">
        <v>5385</v>
      </c>
      <c r="E67" s="822" t="s">
        <v>5386</v>
      </c>
      <c r="F67" s="831">
        <v>1</v>
      </c>
      <c r="G67" s="831">
        <v>33</v>
      </c>
      <c r="H67" s="831"/>
      <c r="I67" s="831">
        <v>33</v>
      </c>
      <c r="J67" s="831">
        <v>1</v>
      </c>
      <c r="K67" s="831">
        <v>33</v>
      </c>
      <c r="L67" s="831"/>
      <c r="M67" s="831">
        <v>33</v>
      </c>
      <c r="N67" s="831">
        <v>1</v>
      </c>
      <c r="O67" s="831">
        <v>34</v>
      </c>
      <c r="P67" s="827"/>
      <c r="Q67" s="832">
        <v>34</v>
      </c>
    </row>
    <row r="68" spans="1:17" ht="14.45" customHeight="1" x14ac:dyDescent="0.2">
      <c r="A68" s="821" t="s">
        <v>5315</v>
      </c>
      <c r="B68" s="822" t="s">
        <v>5316</v>
      </c>
      <c r="C68" s="822" t="s">
        <v>3727</v>
      </c>
      <c r="D68" s="822" t="s">
        <v>5387</v>
      </c>
      <c r="E68" s="822" t="s">
        <v>5388</v>
      </c>
      <c r="F68" s="831">
        <v>1</v>
      </c>
      <c r="G68" s="831">
        <v>204</v>
      </c>
      <c r="H68" s="831"/>
      <c r="I68" s="831">
        <v>204</v>
      </c>
      <c r="J68" s="831"/>
      <c r="K68" s="831"/>
      <c r="L68" s="831"/>
      <c r="M68" s="831"/>
      <c r="N68" s="831">
        <v>1</v>
      </c>
      <c r="O68" s="831">
        <v>206</v>
      </c>
      <c r="P68" s="827"/>
      <c r="Q68" s="832">
        <v>206</v>
      </c>
    </row>
    <row r="69" spans="1:17" ht="14.45" customHeight="1" x14ac:dyDescent="0.2">
      <c r="A69" s="821" t="s">
        <v>5315</v>
      </c>
      <c r="B69" s="822" t="s">
        <v>5316</v>
      </c>
      <c r="C69" s="822" t="s">
        <v>3727</v>
      </c>
      <c r="D69" s="822" t="s">
        <v>5389</v>
      </c>
      <c r="E69" s="822" t="s">
        <v>5390</v>
      </c>
      <c r="F69" s="831">
        <v>1</v>
      </c>
      <c r="G69" s="831">
        <v>26</v>
      </c>
      <c r="H69" s="831"/>
      <c r="I69" s="831">
        <v>26</v>
      </c>
      <c r="J69" s="831">
        <v>2</v>
      </c>
      <c r="K69" s="831">
        <v>52</v>
      </c>
      <c r="L69" s="831"/>
      <c r="M69" s="831">
        <v>26</v>
      </c>
      <c r="N69" s="831">
        <v>2</v>
      </c>
      <c r="O69" s="831">
        <v>54</v>
      </c>
      <c r="P69" s="827"/>
      <c r="Q69" s="832">
        <v>27</v>
      </c>
    </row>
    <row r="70" spans="1:17" ht="14.45" customHeight="1" x14ac:dyDescent="0.2">
      <c r="A70" s="821" t="s">
        <v>5315</v>
      </c>
      <c r="B70" s="822" t="s">
        <v>5316</v>
      </c>
      <c r="C70" s="822" t="s">
        <v>3727</v>
      </c>
      <c r="D70" s="822" t="s">
        <v>5391</v>
      </c>
      <c r="E70" s="822" t="s">
        <v>5392</v>
      </c>
      <c r="F70" s="831">
        <v>23</v>
      </c>
      <c r="G70" s="831">
        <v>1932</v>
      </c>
      <c r="H70" s="831"/>
      <c r="I70" s="831">
        <v>84</v>
      </c>
      <c r="J70" s="831">
        <v>36</v>
      </c>
      <c r="K70" s="831">
        <v>3024</v>
      </c>
      <c r="L70" s="831"/>
      <c r="M70" s="831">
        <v>84</v>
      </c>
      <c r="N70" s="831">
        <v>26</v>
      </c>
      <c r="O70" s="831">
        <v>2210</v>
      </c>
      <c r="P70" s="827"/>
      <c r="Q70" s="832">
        <v>85</v>
      </c>
    </row>
    <row r="71" spans="1:17" ht="14.45" customHeight="1" x14ac:dyDescent="0.2">
      <c r="A71" s="821" t="s">
        <v>5315</v>
      </c>
      <c r="B71" s="822" t="s">
        <v>5316</v>
      </c>
      <c r="C71" s="822" t="s">
        <v>3727</v>
      </c>
      <c r="D71" s="822" t="s">
        <v>5393</v>
      </c>
      <c r="E71" s="822" t="s">
        <v>5394</v>
      </c>
      <c r="F71" s="831">
        <v>2</v>
      </c>
      <c r="G71" s="831">
        <v>354</v>
      </c>
      <c r="H71" s="831"/>
      <c r="I71" s="831">
        <v>177</v>
      </c>
      <c r="J71" s="831">
        <v>1</v>
      </c>
      <c r="K71" s="831">
        <v>178</v>
      </c>
      <c r="L71" s="831"/>
      <c r="M71" s="831">
        <v>178</v>
      </c>
      <c r="N71" s="831">
        <v>4</v>
      </c>
      <c r="O71" s="831">
        <v>720</v>
      </c>
      <c r="P71" s="827"/>
      <c r="Q71" s="832">
        <v>180</v>
      </c>
    </row>
    <row r="72" spans="1:17" ht="14.45" customHeight="1" x14ac:dyDescent="0.2">
      <c r="A72" s="821" t="s">
        <v>5315</v>
      </c>
      <c r="B72" s="822" t="s">
        <v>5316</v>
      </c>
      <c r="C72" s="822" t="s">
        <v>3727</v>
      </c>
      <c r="D72" s="822" t="s">
        <v>5395</v>
      </c>
      <c r="E72" s="822" t="s">
        <v>5396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257</v>
      </c>
      <c r="P72" s="827"/>
      <c r="Q72" s="832">
        <v>257</v>
      </c>
    </row>
    <row r="73" spans="1:17" ht="14.45" customHeight="1" x14ac:dyDescent="0.2">
      <c r="A73" s="821" t="s">
        <v>5315</v>
      </c>
      <c r="B73" s="822" t="s">
        <v>5316</v>
      </c>
      <c r="C73" s="822" t="s">
        <v>3727</v>
      </c>
      <c r="D73" s="822" t="s">
        <v>5397</v>
      </c>
      <c r="E73" s="822" t="s">
        <v>5398</v>
      </c>
      <c r="F73" s="831">
        <v>2</v>
      </c>
      <c r="G73" s="831">
        <v>32</v>
      </c>
      <c r="H73" s="831"/>
      <c r="I73" s="831">
        <v>16</v>
      </c>
      <c r="J73" s="831">
        <v>1</v>
      </c>
      <c r="K73" s="831">
        <v>16</v>
      </c>
      <c r="L73" s="831"/>
      <c r="M73" s="831">
        <v>16</v>
      </c>
      <c r="N73" s="831">
        <v>2</v>
      </c>
      <c r="O73" s="831">
        <v>32</v>
      </c>
      <c r="P73" s="827"/>
      <c r="Q73" s="832">
        <v>16</v>
      </c>
    </row>
    <row r="74" spans="1:17" ht="14.45" customHeight="1" x14ac:dyDescent="0.2">
      <c r="A74" s="821" t="s">
        <v>5315</v>
      </c>
      <c r="B74" s="822" t="s">
        <v>5316</v>
      </c>
      <c r="C74" s="822" t="s">
        <v>3727</v>
      </c>
      <c r="D74" s="822" t="s">
        <v>5399</v>
      </c>
      <c r="E74" s="822" t="s">
        <v>5400</v>
      </c>
      <c r="F74" s="831">
        <v>4</v>
      </c>
      <c r="G74" s="831">
        <v>92</v>
      </c>
      <c r="H74" s="831"/>
      <c r="I74" s="831">
        <v>23</v>
      </c>
      <c r="J74" s="831">
        <v>4</v>
      </c>
      <c r="K74" s="831">
        <v>92</v>
      </c>
      <c r="L74" s="831"/>
      <c r="M74" s="831">
        <v>23</v>
      </c>
      <c r="N74" s="831">
        <v>4</v>
      </c>
      <c r="O74" s="831">
        <v>96</v>
      </c>
      <c r="P74" s="827"/>
      <c r="Q74" s="832">
        <v>24</v>
      </c>
    </row>
    <row r="75" spans="1:17" ht="14.45" customHeight="1" x14ac:dyDescent="0.2">
      <c r="A75" s="821" t="s">
        <v>5315</v>
      </c>
      <c r="B75" s="822" t="s">
        <v>5316</v>
      </c>
      <c r="C75" s="822" t="s">
        <v>3727</v>
      </c>
      <c r="D75" s="822" t="s">
        <v>5401</v>
      </c>
      <c r="E75" s="822" t="s">
        <v>5402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256</v>
      </c>
      <c r="P75" s="827"/>
      <c r="Q75" s="832">
        <v>256</v>
      </c>
    </row>
    <row r="76" spans="1:17" ht="14.45" customHeight="1" x14ac:dyDescent="0.2">
      <c r="A76" s="821" t="s">
        <v>5315</v>
      </c>
      <c r="B76" s="822" t="s">
        <v>5316</v>
      </c>
      <c r="C76" s="822" t="s">
        <v>3727</v>
      </c>
      <c r="D76" s="822" t="s">
        <v>5403</v>
      </c>
      <c r="E76" s="822" t="s">
        <v>5404</v>
      </c>
      <c r="F76" s="831">
        <v>5</v>
      </c>
      <c r="G76" s="831">
        <v>185</v>
      </c>
      <c r="H76" s="831"/>
      <c r="I76" s="831">
        <v>37</v>
      </c>
      <c r="J76" s="831">
        <v>2</v>
      </c>
      <c r="K76" s="831">
        <v>74</v>
      </c>
      <c r="L76" s="831"/>
      <c r="M76" s="831">
        <v>37</v>
      </c>
      <c r="N76" s="831">
        <v>3</v>
      </c>
      <c r="O76" s="831">
        <v>111</v>
      </c>
      <c r="P76" s="827"/>
      <c r="Q76" s="832">
        <v>37</v>
      </c>
    </row>
    <row r="77" spans="1:17" ht="14.45" customHeight="1" x14ac:dyDescent="0.2">
      <c r="A77" s="821" t="s">
        <v>5315</v>
      </c>
      <c r="B77" s="822" t="s">
        <v>5316</v>
      </c>
      <c r="C77" s="822" t="s">
        <v>3727</v>
      </c>
      <c r="D77" s="822" t="s">
        <v>5405</v>
      </c>
      <c r="E77" s="822" t="s">
        <v>5406</v>
      </c>
      <c r="F77" s="831">
        <v>507</v>
      </c>
      <c r="G77" s="831">
        <v>11661</v>
      </c>
      <c r="H77" s="831"/>
      <c r="I77" s="831">
        <v>23</v>
      </c>
      <c r="J77" s="831">
        <v>403</v>
      </c>
      <c r="K77" s="831">
        <v>9269</v>
      </c>
      <c r="L77" s="831"/>
      <c r="M77" s="831">
        <v>23</v>
      </c>
      <c r="N77" s="831">
        <v>344</v>
      </c>
      <c r="O77" s="831">
        <v>8256</v>
      </c>
      <c r="P77" s="827"/>
      <c r="Q77" s="832">
        <v>24</v>
      </c>
    </row>
    <row r="78" spans="1:17" ht="14.45" customHeight="1" x14ac:dyDescent="0.2">
      <c r="A78" s="821" t="s">
        <v>5315</v>
      </c>
      <c r="B78" s="822" t="s">
        <v>5316</v>
      </c>
      <c r="C78" s="822" t="s">
        <v>3727</v>
      </c>
      <c r="D78" s="822" t="s">
        <v>5407</v>
      </c>
      <c r="E78" s="822" t="s">
        <v>5408</v>
      </c>
      <c r="F78" s="831"/>
      <c r="G78" s="831"/>
      <c r="H78" s="831"/>
      <c r="I78" s="831"/>
      <c r="J78" s="831">
        <v>1</v>
      </c>
      <c r="K78" s="831">
        <v>331</v>
      </c>
      <c r="L78" s="831"/>
      <c r="M78" s="831">
        <v>331</v>
      </c>
      <c r="N78" s="831"/>
      <c r="O78" s="831"/>
      <c r="P78" s="827"/>
      <c r="Q78" s="832"/>
    </row>
    <row r="79" spans="1:17" ht="14.45" customHeight="1" x14ac:dyDescent="0.2">
      <c r="A79" s="821" t="s">
        <v>5315</v>
      </c>
      <c r="B79" s="822" t="s">
        <v>5316</v>
      </c>
      <c r="C79" s="822" t="s">
        <v>3727</v>
      </c>
      <c r="D79" s="822" t="s">
        <v>5409</v>
      </c>
      <c r="E79" s="822" t="s">
        <v>5410</v>
      </c>
      <c r="F79" s="831">
        <v>5</v>
      </c>
      <c r="G79" s="831">
        <v>145</v>
      </c>
      <c r="H79" s="831"/>
      <c r="I79" s="831">
        <v>29</v>
      </c>
      <c r="J79" s="831">
        <v>5</v>
      </c>
      <c r="K79" s="831">
        <v>145</v>
      </c>
      <c r="L79" s="831"/>
      <c r="M79" s="831">
        <v>29</v>
      </c>
      <c r="N79" s="831">
        <v>2</v>
      </c>
      <c r="O79" s="831">
        <v>60</v>
      </c>
      <c r="P79" s="827"/>
      <c r="Q79" s="832">
        <v>30</v>
      </c>
    </row>
    <row r="80" spans="1:17" ht="14.45" customHeight="1" x14ac:dyDescent="0.2">
      <c r="A80" s="821" t="s">
        <v>5315</v>
      </c>
      <c r="B80" s="822" t="s">
        <v>5316</v>
      </c>
      <c r="C80" s="822" t="s">
        <v>3727</v>
      </c>
      <c r="D80" s="822" t="s">
        <v>5411</v>
      </c>
      <c r="E80" s="822" t="s">
        <v>5412</v>
      </c>
      <c r="F80" s="831">
        <v>4</v>
      </c>
      <c r="G80" s="831">
        <v>716</v>
      </c>
      <c r="H80" s="831"/>
      <c r="I80" s="831">
        <v>179</v>
      </c>
      <c r="J80" s="831">
        <v>5</v>
      </c>
      <c r="K80" s="831">
        <v>895</v>
      </c>
      <c r="L80" s="831"/>
      <c r="M80" s="831">
        <v>179</v>
      </c>
      <c r="N80" s="831">
        <v>2</v>
      </c>
      <c r="O80" s="831">
        <v>360</v>
      </c>
      <c r="P80" s="827"/>
      <c r="Q80" s="832">
        <v>180</v>
      </c>
    </row>
    <row r="81" spans="1:17" ht="14.45" customHeight="1" x14ac:dyDescent="0.2">
      <c r="A81" s="821" t="s">
        <v>5315</v>
      </c>
      <c r="B81" s="822" t="s">
        <v>5316</v>
      </c>
      <c r="C81" s="822" t="s">
        <v>3727</v>
      </c>
      <c r="D81" s="822" t="s">
        <v>5413</v>
      </c>
      <c r="E81" s="822" t="s">
        <v>5414</v>
      </c>
      <c r="F81" s="831">
        <v>7</v>
      </c>
      <c r="G81" s="831">
        <v>140</v>
      </c>
      <c r="H81" s="831"/>
      <c r="I81" s="831">
        <v>20</v>
      </c>
      <c r="J81" s="831">
        <v>2</v>
      </c>
      <c r="K81" s="831">
        <v>40</v>
      </c>
      <c r="L81" s="831"/>
      <c r="M81" s="831">
        <v>20</v>
      </c>
      <c r="N81" s="831">
        <v>2</v>
      </c>
      <c r="O81" s="831">
        <v>40</v>
      </c>
      <c r="P81" s="827"/>
      <c r="Q81" s="832">
        <v>20</v>
      </c>
    </row>
    <row r="82" spans="1:17" ht="14.45" customHeight="1" x14ac:dyDescent="0.2">
      <c r="A82" s="821" t="s">
        <v>5315</v>
      </c>
      <c r="B82" s="822" t="s">
        <v>5316</v>
      </c>
      <c r="C82" s="822" t="s">
        <v>3727</v>
      </c>
      <c r="D82" s="822" t="s">
        <v>5415</v>
      </c>
      <c r="E82" s="822" t="s">
        <v>1525</v>
      </c>
      <c r="F82" s="831">
        <v>15</v>
      </c>
      <c r="G82" s="831">
        <v>300</v>
      </c>
      <c r="H82" s="831"/>
      <c r="I82" s="831">
        <v>20</v>
      </c>
      <c r="J82" s="831">
        <v>6</v>
      </c>
      <c r="K82" s="831">
        <v>120</v>
      </c>
      <c r="L82" s="831"/>
      <c r="M82" s="831">
        <v>20</v>
      </c>
      <c r="N82" s="831">
        <v>7</v>
      </c>
      <c r="O82" s="831">
        <v>140</v>
      </c>
      <c r="P82" s="827"/>
      <c r="Q82" s="832">
        <v>20</v>
      </c>
    </row>
    <row r="83" spans="1:17" ht="14.45" customHeight="1" x14ac:dyDescent="0.2">
      <c r="A83" s="821" t="s">
        <v>5315</v>
      </c>
      <c r="B83" s="822" t="s">
        <v>5316</v>
      </c>
      <c r="C83" s="822" t="s">
        <v>3727</v>
      </c>
      <c r="D83" s="822" t="s">
        <v>5416</v>
      </c>
      <c r="E83" s="822" t="s">
        <v>5417</v>
      </c>
      <c r="F83" s="831">
        <v>1</v>
      </c>
      <c r="G83" s="831">
        <v>190</v>
      </c>
      <c r="H83" s="831"/>
      <c r="I83" s="831">
        <v>190</v>
      </c>
      <c r="J83" s="831">
        <v>1</v>
      </c>
      <c r="K83" s="831">
        <v>190</v>
      </c>
      <c r="L83" s="831"/>
      <c r="M83" s="831">
        <v>190</v>
      </c>
      <c r="N83" s="831">
        <v>1</v>
      </c>
      <c r="O83" s="831">
        <v>193</v>
      </c>
      <c r="P83" s="827"/>
      <c r="Q83" s="832">
        <v>193</v>
      </c>
    </row>
    <row r="84" spans="1:17" ht="14.45" customHeight="1" x14ac:dyDescent="0.2">
      <c r="A84" s="821" t="s">
        <v>5315</v>
      </c>
      <c r="B84" s="822" t="s">
        <v>5316</v>
      </c>
      <c r="C84" s="822" t="s">
        <v>3727</v>
      </c>
      <c r="D84" s="822" t="s">
        <v>5418</v>
      </c>
      <c r="E84" s="822" t="s">
        <v>5419</v>
      </c>
      <c r="F84" s="831">
        <v>4</v>
      </c>
      <c r="G84" s="831">
        <v>336</v>
      </c>
      <c r="H84" s="831"/>
      <c r="I84" s="831">
        <v>84</v>
      </c>
      <c r="J84" s="831">
        <v>4</v>
      </c>
      <c r="K84" s="831">
        <v>336</v>
      </c>
      <c r="L84" s="831"/>
      <c r="M84" s="831">
        <v>84</v>
      </c>
      <c r="N84" s="831">
        <v>2</v>
      </c>
      <c r="O84" s="831">
        <v>170</v>
      </c>
      <c r="P84" s="827"/>
      <c r="Q84" s="832">
        <v>85</v>
      </c>
    </row>
    <row r="85" spans="1:17" ht="14.45" customHeight="1" x14ac:dyDescent="0.2">
      <c r="A85" s="821" t="s">
        <v>5315</v>
      </c>
      <c r="B85" s="822" t="s">
        <v>5316</v>
      </c>
      <c r="C85" s="822" t="s">
        <v>3727</v>
      </c>
      <c r="D85" s="822" t="s">
        <v>5420</v>
      </c>
      <c r="E85" s="822" t="s">
        <v>5421</v>
      </c>
      <c r="F85" s="831"/>
      <c r="G85" s="831"/>
      <c r="H85" s="831"/>
      <c r="I85" s="831"/>
      <c r="J85" s="831">
        <v>1</v>
      </c>
      <c r="K85" s="831">
        <v>22</v>
      </c>
      <c r="L85" s="831"/>
      <c r="M85" s="831">
        <v>22</v>
      </c>
      <c r="N85" s="831"/>
      <c r="O85" s="831"/>
      <c r="P85" s="827"/>
      <c r="Q85" s="832"/>
    </row>
    <row r="86" spans="1:17" ht="14.45" customHeight="1" x14ac:dyDescent="0.2">
      <c r="A86" s="821" t="s">
        <v>5315</v>
      </c>
      <c r="B86" s="822" t="s">
        <v>5316</v>
      </c>
      <c r="C86" s="822" t="s">
        <v>3727</v>
      </c>
      <c r="D86" s="822" t="s">
        <v>5422</v>
      </c>
      <c r="E86" s="822" t="s">
        <v>5423</v>
      </c>
      <c r="F86" s="831">
        <v>6</v>
      </c>
      <c r="G86" s="831">
        <v>132</v>
      </c>
      <c r="H86" s="831"/>
      <c r="I86" s="831">
        <v>22</v>
      </c>
      <c r="J86" s="831">
        <v>3</v>
      </c>
      <c r="K86" s="831">
        <v>66</v>
      </c>
      <c r="L86" s="831"/>
      <c r="M86" s="831">
        <v>22</v>
      </c>
      <c r="N86" s="831">
        <v>11</v>
      </c>
      <c r="O86" s="831">
        <v>253</v>
      </c>
      <c r="P86" s="827"/>
      <c r="Q86" s="832">
        <v>23</v>
      </c>
    </row>
    <row r="87" spans="1:17" ht="14.45" customHeight="1" x14ac:dyDescent="0.2">
      <c r="A87" s="821" t="s">
        <v>5315</v>
      </c>
      <c r="B87" s="822" t="s">
        <v>5316</v>
      </c>
      <c r="C87" s="822" t="s">
        <v>3727</v>
      </c>
      <c r="D87" s="822" t="s">
        <v>5424</v>
      </c>
      <c r="E87" s="822" t="s">
        <v>5425</v>
      </c>
      <c r="F87" s="831">
        <v>1</v>
      </c>
      <c r="G87" s="831">
        <v>495</v>
      </c>
      <c r="H87" s="831"/>
      <c r="I87" s="831">
        <v>495</v>
      </c>
      <c r="J87" s="831">
        <v>1</v>
      </c>
      <c r="K87" s="831">
        <v>495</v>
      </c>
      <c r="L87" s="831"/>
      <c r="M87" s="831">
        <v>495</v>
      </c>
      <c r="N87" s="831"/>
      <c r="O87" s="831"/>
      <c r="P87" s="827"/>
      <c r="Q87" s="832"/>
    </row>
    <row r="88" spans="1:17" ht="14.45" customHeight="1" x14ac:dyDescent="0.2">
      <c r="A88" s="821" t="s">
        <v>5315</v>
      </c>
      <c r="B88" s="822" t="s">
        <v>5316</v>
      </c>
      <c r="C88" s="822" t="s">
        <v>3727</v>
      </c>
      <c r="D88" s="822" t="s">
        <v>5426</v>
      </c>
      <c r="E88" s="822" t="s">
        <v>5427</v>
      </c>
      <c r="F88" s="831">
        <v>1</v>
      </c>
      <c r="G88" s="831">
        <v>192</v>
      </c>
      <c r="H88" s="831"/>
      <c r="I88" s="831">
        <v>192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5315</v>
      </c>
      <c r="B89" s="822" t="s">
        <v>5316</v>
      </c>
      <c r="C89" s="822" t="s">
        <v>3727</v>
      </c>
      <c r="D89" s="822" t="s">
        <v>5428</v>
      </c>
      <c r="E89" s="822" t="s">
        <v>5429</v>
      </c>
      <c r="F89" s="831"/>
      <c r="G89" s="831"/>
      <c r="H89" s="831"/>
      <c r="I89" s="831"/>
      <c r="J89" s="831">
        <v>2</v>
      </c>
      <c r="K89" s="831">
        <v>336</v>
      </c>
      <c r="L89" s="831"/>
      <c r="M89" s="831">
        <v>168</v>
      </c>
      <c r="N89" s="831"/>
      <c r="O89" s="831"/>
      <c r="P89" s="827"/>
      <c r="Q89" s="832"/>
    </row>
    <row r="90" spans="1:17" ht="14.45" customHeight="1" x14ac:dyDescent="0.2">
      <c r="A90" s="821" t="s">
        <v>5315</v>
      </c>
      <c r="B90" s="822" t="s">
        <v>5316</v>
      </c>
      <c r="C90" s="822" t="s">
        <v>3727</v>
      </c>
      <c r="D90" s="822" t="s">
        <v>5430</v>
      </c>
      <c r="E90" s="822" t="s">
        <v>5431</v>
      </c>
      <c r="F90" s="831">
        <v>2</v>
      </c>
      <c r="G90" s="831">
        <v>46</v>
      </c>
      <c r="H90" s="831"/>
      <c r="I90" s="831">
        <v>23</v>
      </c>
      <c r="J90" s="831">
        <v>8</v>
      </c>
      <c r="K90" s="831">
        <v>184</v>
      </c>
      <c r="L90" s="831"/>
      <c r="M90" s="831">
        <v>23</v>
      </c>
      <c r="N90" s="831"/>
      <c r="O90" s="831"/>
      <c r="P90" s="827"/>
      <c r="Q90" s="832"/>
    </row>
    <row r="91" spans="1:17" ht="14.45" customHeight="1" x14ac:dyDescent="0.2">
      <c r="A91" s="821" t="s">
        <v>5315</v>
      </c>
      <c r="B91" s="822" t="s">
        <v>5316</v>
      </c>
      <c r="C91" s="822" t="s">
        <v>3727</v>
      </c>
      <c r="D91" s="822" t="s">
        <v>5432</v>
      </c>
      <c r="E91" s="822" t="s">
        <v>5433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137</v>
      </c>
      <c r="P91" s="827"/>
      <c r="Q91" s="832">
        <v>137</v>
      </c>
    </row>
    <row r="92" spans="1:17" ht="14.45" customHeight="1" x14ac:dyDescent="0.2">
      <c r="A92" s="821" t="s">
        <v>5315</v>
      </c>
      <c r="B92" s="822" t="s">
        <v>5316</v>
      </c>
      <c r="C92" s="822" t="s">
        <v>3727</v>
      </c>
      <c r="D92" s="822" t="s">
        <v>5434</v>
      </c>
      <c r="E92" s="822" t="s">
        <v>5435</v>
      </c>
      <c r="F92" s="831">
        <v>57</v>
      </c>
      <c r="G92" s="831">
        <v>16872</v>
      </c>
      <c r="H92" s="831"/>
      <c r="I92" s="831">
        <v>296</v>
      </c>
      <c r="J92" s="831">
        <v>20</v>
      </c>
      <c r="K92" s="831">
        <v>5920</v>
      </c>
      <c r="L92" s="831"/>
      <c r="M92" s="831">
        <v>296</v>
      </c>
      <c r="N92" s="831">
        <v>22</v>
      </c>
      <c r="O92" s="831">
        <v>6578</v>
      </c>
      <c r="P92" s="827"/>
      <c r="Q92" s="832">
        <v>299</v>
      </c>
    </row>
    <row r="93" spans="1:17" ht="14.45" customHeight="1" x14ac:dyDescent="0.2">
      <c r="A93" s="821" t="s">
        <v>5315</v>
      </c>
      <c r="B93" s="822" t="s">
        <v>5316</v>
      </c>
      <c r="C93" s="822" t="s">
        <v>3727</v>
      </c>
      <c r="D93" s="822" t="s">
        <v>5436</v>
      </c>
      <c r="E93" s="822" t="s">
        <v>5437</v>
      </c>
      <c r="F93" s="831">
        <v>7</v>
      </c>
      <c r="G93" s="831">
        <v>322</v>
      </c>
      <c r="H93" s="831"/>
      <c r="I93" s="831">
        <v>46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5315</v>
      </c>
      <c r="B94" s="822" t="s">
        <v>5316</v>
      </c>
      <c r="C94" s="822" t="s">
        <v>3727</v>
      </c>
      <c r="D94" s="822" t="s">
        <v>5438</v>
      </c>
      <c r="E94" s="822" t="s">
        <v>5439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424</v>
      </c>
      <c r="P94" s="827"/>
      <c r="Q94" s="832">
        <v>424</v>
      </c>
    </row>
    <row r="95" spans="1:17" ht="14.45" customHeight="1" x14ac:dyDescent="0.2">
      <c r="A95" s="821" t="s">
        <v>5315</v>
      </c>
      <c r="B95" s="822" t="s">
        <v>5316</v>
      </c>
      <c r="C95" s="822" t="s">
        <v>3727</v>
      </c>
      <c r="D95" s="822" t="s">
        <v>5440</v>
      </c>
      <c r="E95" s="822" t="s">
        <v>5441</v>
      </c>
      <c r="F95" s="831"/>
      <c r="G95" s="831"/>
      <c r="H95" s="831"/>
      <c r="I95" s="831"/>
      <c r="J95" s="831">
        <v>1</v>
      </c>
      <c r="K95" s="831">
        <v>190</v>
      </c>
      <c r="L95" s="831"/>
      <c r="M95" s="831">
        <v>190</v>
      </c>
      <c r="N95" s="831"/>
      <c r="O95" s="831"/>
      <c r="P95" s="827"/>
      <c r="Q95" s="832"/>
    </row>
    <row r="96" spans="1:17" ht="14.45" customHeight="1" x14ac:dyDescent="0.2">
      <c r="A96" s="821" t="s">
        <v>5315</v>
      </c>
      <c r="B96" s="822" t="s">
        <v>5316</v>
      </c>
      <c r="C96" s="822" t="s">
        <v>3727</v>
      </c>
      <c r="D96" s="822" t="s">
        <v>5442</v>
      </c>
      <c r="E96" s="822" t="s">
        <v>5443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276</v>
      </c>
      <c r="P96" s="827"/>
      <c r="Q96" s="832">
        <v>276</v>
      </c>
    </row>
    <row r="97" spans="1:17" ht="14.45" customHeight="1" x14ac:dyDescent="0.2">
      <c r="A97" s="821" t="s">
        <v>5315</v>
      </c>
      <c r="B97" s="822" t="s">
        <v>5316</v>
      </c>
      <c r="C97" s="822" t="s">
        <v>3727</v>
      </c>
      <c r="D97" s="822" t="s">
        <v>5444</v>
      </c>
      <c r="E97" s="822" t="s">
        <v>5445</v>
      </c>
      <c r="F97" s="831">
        <v>2</v>
      </c>
      <c r="G97" s="831">
        <v>266</v>
      </c>
      <c r="H97" s="831"/>
      <c r="I97" s="831">
        <v>133</v>
      </c>
      <c r="J97" s="831">
        <v>1</v>
      </c>
      <c r="K97" s="831">
        <v>133</v>
      </c>
      <c r="L97" s="831"/>
      <c r="M97" s="831">
        <v>133</v>
      </c>
      <c r="N97" s="831"/>
      <c r="O97" s="831"/>
      <c r="P97" s="827"/>
      <c r="Q97" s="832"/>
    </row>
    <row r="98" spans="1:17" ht="14.45" customHeight="1" x14ac:dyDescent="0.2">
      <c r="A98" s="821" t="s">
        <v>5315</v>
      </c>
      <c r="B98" s="822" t="s">
        <v>5316</v>
      </c>
      <c r="C98" s="822" t="s">
        <v>3727</v>
      </c>
      <c r="D98" s="822" t="s">
        <v>5446</v>
      </c>
      <c r="E98" s="822" t="s">
        <v>5447</v>
      </c>
      <c r="F98" s="831">
        <v>283</v>
      </c>
      <c r="G98" s="831">
        <v>10471</v>
      </c>
      <c r="H98" s="831"/>
      <c r="I98" s="831">
        <v>37</v>
      </c>
      <c r="J98" s="831">
        <v>221</v>
      </c>
      <c r="K98" s="831">
        <v>8177</v>
      </c>
      <c r="L98" s="831"/>
      <c r="M98" s="831">
        <v>37</v>
      </c>
      <c r="N98" s="831">
        <v>183</v>
      </c>
      <c r="O98" s="831">
        <v>6954</v>
      </c>
      <c r="P98" s="827"/>
      <c r="Q98" s="832">
        <v>38</v>
      </c>
    </row>
    <row r="99" spans="1:17" ht="14.45" customHeight="1" x14ac:dyDescent="0.2">
      <c r="A99" s="821" t="s">
        <v>5315</v>
      </c>
      <c r="B99" s="822" t="s">
        <v>5316</v>
      </c>
      <c r="C99" s="822" t="s">
        <v>3727</v>
      </c>
      <c r="D99" s="822" t="s">
        <v>5448</v>
      </c>
      <c r="E99" s="822" t="s">
        <v>5449</v>
      </c>
      <c r="F99" s="831">
        <v>2</v>
      </c>
      <c r="G99" s="831">
        <v>188</v>
      </c>
      <c r="H99" s="831"/>
      <c r="I99" s="831">
        <v>94</v>
      </c>
      <c r="J99" s="831">
        <v>1</v>
      </c>
      <c r="K99" s="831">
        <v>94</v>
      </c>
      <c r="L99" s="831"/>
      <c r="M99" s="831">
        <v>94</v>
      </c>
      <c r="N99" s="831">
        <v>1</v>
      </c>
      <c r="O99" s="831">
        <v>97</v>
      </c>
      <c r="P99" s="827"/>
      <c r="Q99" s="832">
        <v>97</v>
      </c>
    </row>
    <row r="100" spans="1:17" ht="14.45" customHeight="1" x14ac:dyDescent="0.2">
      <c r="A100" s="821" t="s">
        <v>5315</v>
      </c>
      <c r="B100" s="822" t="s">
        <v>5316</v>
      </c>
      <c r="C100" s="822" t="s">
        <v>3727</v>
      </c>
      <c r="D100" s="822" t="s">
        <v>5450</v>
      </c>
      <c r="E100" s="822" t="s">
        <v>5451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944</v>
      </c>
      <c r="P100" s="827"/>
      <c r="Q100" s="832">
        <v>944</v>
      </c>
    </row>
    <row r="101" spans="1:17" ht="14.45" customHeight="1" x14ac:dyDescent="0.2">
      <c r="A101" s="821" t="s">
        <v>5315</v>
      </c>
      <c r="B101" s="822" t="s">
        <v>5316</v>
      </c>
      <c r="C101" s="822" t="s">
        <v>3727</v>
      </c>
      <c r="D101" s="822" t="s">
        <v>5452</v>
      </c>
      <c r="E101" s="822" t="s">
        <v>5453</v>
      </c>
      <c r="F101" s="831">
        <v>1</v>
      </c>
      <c r="G101" s="831">
        <v>396</v>
      </c>
      <c r="H101" s="831"/>
      <c r="I101" s="831">
        <v>396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5315</v>
      </c>
      <c r="B102" s="822" t="s">
        <v>5316</v>
      </c>
      <c r="C102" s="822" t="s">
        <v>3727</v>
      </c>
      <c r="D102" s="822" t="s">
        <v>5454</v>
      </c>
      <c r="E102" s="822" t="s">
        <v>5455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776</v>
      </c>
      <c r="P102" s="827"/>
      <c r="Q102" s="832">
        <v>776</v>
      </c>
    </row>
    <row r="103" spans="1:17" ht="14.45" customHeight="1" x14ac:dyDescent="0.2">
      <c r="A103" s="821" t="s">
        <v>5315</v>
      </c>
      <c r="B103" s="822" t="s">
        <v>5456</v>
      </c>
      <c r="C103" s="822" t="s">
        <v>3727</v>
      </c>
      <c r="D103" s="822" t="s">
        <v>5457</v>
      </c>
      <c r="E103" s="822" t="s">
        <v>5458</v>
      </c>
      <c r="F103" s="831"/>
      <c r="G103" s="831"/>
      <c r="H103" s="831"/>
      <c r="I103" s="831"/>
      <c r="J103" s="831">
        <v>2</v>
      </c>
      <c r="K103" s="831">
        <v>2080</v>
      </c>
      <c r="L103" s="831"/>
      <c r="M103" s="831">
        <v>1040</v>
      </c>
      <c r="N103" s="831"/>
      <c r="O103" s="831"/>
      <c r="P103" s="827"/>
      <c r="Q103" s="832"/>
    </row>
    <row r="104" spans="1:17" ht="14.45" customHeight="1" x14ac:dyDescent="0.2">
      <c r="A104" s="821" t="s">
        <v>5459</v>
      </c>
      <c r="B104" s="822" t="s">
        <v>5257</v>
      </c>
      <c r="C104" s="822" t="s">
        <v>3719</v>
      </c>
      <c r="D104" s="822" t="s">
        <v>4871</v>
      </c>
      <c r="E104" s="822" t="s">
        <v>4872</v>
      </c>
      <c r="F104" s="831">
        <v>0.1</v>
      </c>
      <c r="G104" s="831">
        <v>486.31</v>
      </c>
      <c r="H104" s="831"/>
      <c r="I104" s="831">
        <v>4863.0999999999995</v>
      </c>
      <c r="J104" s="831">
        <v>0.1</v>
      </c>
      <c r="K104" s="831">
        <v>486.31</v>
      </c>
      <c r="L104" s="831"/>
      <c r="M104" s="831">
        <v>4863.0999999999995</v>
      </c>
      <c r="N104" s="831">
        <v>0.63</v>
      </c>
      <c r="O104" s="831">
        <v>3049.1800000000003</v>
      </c>
      <c r="P104" s="827"/>
      <c r="Q104" s="832">
        <v>4839.9682539682544</v>
      </c>
    </row>
    <row r="105" spans="1:17" ht="14.45" customHeight="1" x14ac:dyDescent="0.2">
      <c r="A105" s="821" t="s">
        <v>5459</v>
      </c>
      <c r="B105" s="822" t="s">
        <v>5257</v>
      </c>
      <c r="C105" s="822" t="s">
        <v>3719</v>
      </c>
      <c r="D105" s="822" t="s">
        <v>5460</v>
      </c>
      <c r="E105" s="822" t="s">
        <v>4872</v>
      </c>
      <c r="F105" s="831">
        <v>0.79999999999999993</v>
      </c>
      <c r="G105" s="831">
        <v>6999.380000000001</v>
      </c>
      <c r="H105" s="831"/>
      <c r="I105" s="831">
        <v>8749.2250000000022</v>
      </c>
      <c r="J105" s="831">
        <v>0.77</v>
      </c>
      <c r="K105" s="831">
        <v>6720.56</v>
      </c>
      <c r="L105" s="831"/>
      <c r="M105" s="831">
        <v>8728</v>
      </c>
      <c r="N105" s="831">
        <v>1.01</v>
      </c>
      <c r="O105" s="831">
        <v>8836.68</v>
      </c>
      <c r="P105" s="827"/>
      <c r="Q105" s="832">
        <v>8749.1881188118823</v>
      </c>
    </row>
    <row r="106" spans="1:17" ht="14.45" customHeight="1" x14ac:dyDescent="0.2">
      <c r="A106" s="821" t="s">
        <v>5459</v>
      </c>
      <c r="B106" s="822" t="s">
        <v>5257</v>
      </c>
      <c r="C106" s="822" t="s">
        <v>3719</v>
      </c>
      <c r="D106" s="822" t="s">
        <v>5461</v>
      </c>
      <c r="E106" s="822" t="s">
        <v>5462</v>
      </c>
      <c r="F106" s="831">
        <v>18.7</v>
      </c>
      <c r="G106" s="831">
        <v>12258.249999999998</v>
      </c>
      <c r="H106" s="831"/>
      <c r="I106" s="831">
        <v>655.52139037433153</v>
      </c>
      <c r="J106" s="831">
        <v>8.2499999999999982</v>
      </c>
      <c r="K106" s="831">
        <v>5408.0300000000007</v>
      </c>
      <c r="L106" s="831"/>
      <c r="M106" s="831">
        <v>655.51878787878809</v>
      </c>
      <c r="N106" s="831">
        <v>2.4500000000000002</v>
      </c>
      <c r="O106" s="831">
        <v>1606.02</v>
      </c>
      <c r="P106" s="827"/>
      <c r="Q106" s="832">
        <v>655.5183673469387</v>
      </c>
    </row>
    <row r="107" spans="1:17" ht="14.45" customHeight="1" x14ac:dyDescent="0.2">
      <c r="A107" s="821" t="s">
        <v>5459</v>
      </c>
      <c r="B107" s="822" t="s">
        <v>5257</v>
      </c>
      <c r="C107" s="822" t="s">
        <v>3719</v>
      </c>
      <c r="D107" s="822" t="s">
        <v>5463</v>
      </c>
      <c r="E107" s="822" t="s">
        <v>5462</v>
      </c>
      <c r="F107" s="831">
        <v>0.14000000000000001</v>
      </c>
      <c r="G107" s="831">
        <v>1726.8999999999999</v>
      </c>
      <c r="H107" s="831"/>
      <c r="I107" s="831">
        <v>12334.999999999998</v>
      </c>
      <c r="J107" s="831">
        <v>0.67000000000000015</v>
      </c>
      <c r="K107" s="831">
        <v>8653.6600000000017</v>
      </c>
      <c r="L107" s="831"/>
      <c r="M107" s="831">
        <v>12915.910447761195</v>
      </c>
      <c r="N107" s="831">
        <v>0.78000000000000025</v>
      </c>
      <c r="O107" s="831">
        <v>9886.16</v>
      </c>
      <c r="P107" s="827"/>
      <c r="Q107" s="832">
        <v>12674.564102564098</v>
      </c>
    </row>
    <row r="108" spans="1:17" ht="14.45" customHeight="1" x14ac:dyDescent="0.2">
      <c r="A108" s="821" t="s">
        <v>5459</v>
      </c>
      <c r="B108" s="822" t="s">
        <v>5257</v>
      </c>
      <c r="C108" s="822" t="s">
        <v>3719</v>
      </c>
      <c r="D108" s="822" t="s">
        <v>5464</v>
      </c>
      <c r="E108" s="822" t="s">
        <v>5462</v>
      </c>
      <c r="F108" s="831">
        <v>0.08</v>
      </c>
      <c r="G108" s="831">
        <v>131.16</v>
      </c>
      <c r="H108" s="831"/>
      <c r="I108" s="831">
        <v>1639.5</v>
      </c>
      <c r="J108" s="831"/>
      <c r="K108" s="831"/>
      <c r="L108" s="831"/>
      <c r="M108" s="831"/>
      <c r="N108" s="831">
        <v>0.02</v>
      </c>
      <c r="O108" s="831">
        <v>32.79</v>
      </c>
      <c r="P108" s="827"/>
      <c r="Q108" s="832">
        <v>1639.5</v>
      </c>
    </row>
    <row r="109" spans="1:17" ht="14.45" customHeight="1" x14ac:dyDescent="0.2">
      <c r="A109" s="821" t="s">
        <v>5459</v>
      </c>
      <c r="B109" s="822" t="s">
        <v>5257</v>
      </c>
      <c r="C109" s="822" t="s">
        <v>3719</v>
      </c>
      <c r="D109" s="822" t="s">
        <v>5465</v>
      </c>
      <c r="E109" s="822" t="s">
        <v>5466</v>
      </c>
      <c r="F109" s="831">
        <v>0.2</v>
      </c>
      <c r="G109" s="831">
        <v>728.21</v>
      </c>
      <c r="H109" s="831"/>
      <c r="I109" s="831">
        <v>3641.05</v>
      </c>
      <c r="J109" s="831"/>
      <c r="K109" s="831"/>
      <c r="L109" s="831"/>
      <c r="M109" s="831"/>
      <c r="N109" s="831">
        <v>0.2</v>
      </c>
      <c r="O109" s="831">
        <v>728.2</v>
      </c>
      <c r="P109" s="827"/>
      <c r="Q109" s="832">
        <v>3641</v>
      </c>
    </row>
    <row r="110" spans="1:17" ht="14.45" customHeight="1" x14ac:dyDescent="0.2">
      <c r="A110" s="821" t="s">
        <v>5459</v>
      </c>
      <c r="B110" s="822" t="s">
        <v>5257</v>
      </c>
      <c r="C110" s="822" t="s">
        <v>3719</v>
      </c>
      <c r="D110" s="822" t="s">
        <v>5467</v>
      </c>
      <c r="E110" s="822" t="s">
        <v>5462</v>
      </c>
      <c r="F110" s="831">
        <v>0.1</v>
      </c>
      <c r="G110" s="831">
        <v>53.23</v>
      </c>
      <c r="H110" s="831"/>
      <c r="I110" s="831">
        <v>532.29999999999995</v>
      </c>
      <c r="J110" s="831">
        <v>0.1</v>
      </c>
      <c r="K110" s="831">
        <v>53.23</v>
      </c>
      <c r="L110" s="831"/>
      <c r="M110" s="831">
        <v>532.29999999999995</v>
      </c>
      <c r="N110" s="831"/>
      <c r="O110" s="831"/>
      <c r="P110" s="827"/>
      <c r="Q110" s="832"/>
    </row>
    <row r="111" spans="1:17" ht="14.45" customHeight="1" x14ac:dyDescent="0.2">
      <c r="A111" s="821" t="s">
        <v>5459</v>
      </c>
      <c r="B111" s="822" t="s">
        <v>5257</v>
      </c>
      <c r="C111" s="822" t="s">
        <v>4014</v>
      </c>
      <c r="D111" s="822" t="s">
        <v>5468</v>
      </c>
      <c r="E111" s="822" t="s">
        <v>4898</v>
      </c>
      <c r="F111" s="831">
        <v>2</v>
      </c>
      <c r="G111" s="831">
        <v>1944.64</v>
      </c>
      <c r="H111" s="831"/>
      <c r="I111" s="831">
        <v>972.32</v>
      </c>
      <c r="J111" s="831">
        <v>4</v>
      </c>
      <c r="K111" s="831">
        <v>2863.64</v>
      </c>
      <c r="L111" s="831"/>
      <c r="M111" s="831">
        <v>715.91</v>
      </c>
      <c r="N111" s="831">
        <v>1</v>
      </c>
      <c r="O111" s="831">
        <v>715.91</v>
      </c>
      <c r="P111" s="827"/>
      <c r="Q111" s="832">
        <v>715.91</v>
      </c>
    </row>
    <row r="112" spans="1:17" ht="14.45" customHeight="1" x14ac:dyDescent="0.2">
      <c r="A112" s="821" t="s">
        <v>5459</v>
      </c>
      <c r="B112" s="822" t="s">
        <v>5257</v>
      </c>
      <c r="C112" s="822" t="s">
        <v>4014</v>
      </c>
      <c r="D112" s="822" t="s">
        <v>5469</v>
      </c>
      <c r="E112" s="822" t="s">
        <v>4898</v>
      </c>
      <c r="F112" s="831">
        <v>1</v>
      </c>
      <c r="G112" s="831">
        <v>1408.42</v>
      </c>
      <c r="H112" s="831"/>
      <c r="I112" s="831">
        <v>1408.42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5459</v>
      </c>
      <c r="B113" s="822" t="s">
        <v>5257</v>
      </c>
      <c r="C113" s="822" t="s">
        <v>4014</v>
      </c>
      <c r="D113" s="822" t="s">
        <v>4897</v>
      </c>
      <c r="E113" s="822" t="s">
        <v>4898</v>
      </c>
      <c r="F113" s="831"/>
      <c r="G113" s="831"/>
      <c r="H113" s="831"/>
      <c r="I113" s="831"/>
      <c r="J113" s="831"/>
      <c r="K113" s="831"/>
      <c r="L113" s="831"/>
      <c r="M113" s="831"/>
      <c r="N113" s="831">
        <v>9</v>
      </c>
      <c r="O113" s="831">
        <v>8167.5</v>
      </c>
      <c r="P113" s="827"/>
      <c r="Q113" s="832">
        <v>907.5</v>
      </c>
    </row>
    <row r="114" spans="1:17" ht="14.45" customHeight="1" x14ac:dyDescent="0.2">
      <c r="A114" s="821" t="s">
        <v>5459</v>
      </c>
      <c r="B114" s="822" t="s">
        <v>5257</v>
      </c>
      <c r="C114" s="822" t="s">
        <v>4014</v>
      </c>
      <c r="D114" s="822" t="s">
        <v>5470</v>
      </c>
      <c r="E114" s="822" t="s">
        <v>4898</v>
      </c>
      <c r="F114" s="831"/>
      <c r="G114" s="831"/>
      <c r="H114" s="831"/>
      <c r="I114" s="831"/>
      <c r="J114" s="831"/>
      <c r="K114" s="831"/>
      <c r="L114" s="831"/>
      <c r="M114" s="831"/>
      <c r="N114" s="831">
        <v>2</v>
      </c>
      <c r="O114" s="831">
        <v>2621.66</v>
      </c>
      <c r="P114" s="827"/>
      <c r="Q114" s="832">
        <v>1310.83</v>
      </c>
    </row>
    <row r="115" spans="1:17" ht="14.45" customHeight="1" x14ac:dyDescent="0.2">
      <c r="A115" s="821" t="s">
        <v>5459</v>
      </c>
      <c r="B115" s="822" t="s">
        <v>5257</v>
      </c>
      <c r="C115" s="822" t="s">
        <v>4014</v>
      </c>
      <c r="D115" s="822" t="s">
        <v>5471</v>
      </c>
      <c r="E115" s="822" t="s">
        <v>5472</v>
      </c>
      <c r="F115" s="831">
        <v>1</v>
      </c>
      <c r="G115" s="831">
        <v>939.14</v>
      </c>
      <c r="H115" s="831"/>
      <c r="I115" s="831">
        <v>939.14</v>
      </c>
      <c r="J115" s="831"/>
      <c r="K115" s="831"/>
      <c r="L115" s="831"/>
      <c r="M115" s="831"/>
      <c r="N115" s="831">
        <v>3</v>
      </c>
      <c r="O115" s="831">
        <v>1609.3200000000002</v>
      </c>
      <c r="P115" s="827"/>
      <c r="Q115" s="832">
        <v>536.44000000000005</v>
      </c>
    </row>
    <row r="116" spans="1:17" ht="14.45" customHeight="1" x14ac:dyDescent="0.2">
      <c r="A116" s="821" t="s">
        <v>5459</v>
      </c>
      <c r="B116" s="822" t="s">
        <v>5257</v>
      </c>
      <c r="C116" s="822" t="s">
        <v>4014</v>
      </c>
      <c r="D116" s="822" t="s">
        <v>5473</v>
      </c>
      <c r="E116" s="822" t="s">
        <v>5472</v>
      </c>
      <c r="F116" s="831"/>
      <c r="G116" s="831"/>
      <c r="H116" s="831"/>
      <c r="I116" s="831"/>
      <c r="J116" s="831"/>
      <c r="K116" s="831"/>
      <c r="L116" s="831"/>
      <c r="M116" s="831"/>
      <c r="N116" s="831">
        <v>5</v>
      </c>
      <c r="O116" s="831">
        <v>4741.7</v>
      </c>
      <c r="P116" s="827"/>
      <c r="Q116" s="832">
        <v>948.33999999999992</v>
      </c>
    </row>
    <row r="117" spans="1:17" ht="14.45" customHeight="1" x14ac:dyDescent="0.2">
      <c r="A117" s="821" t="s">
        <v>5459</v>
      </c>
      <c r="B117" s="822" t="s">
        <v>5257</v>
      </c>
      <c r="C117" s="822" t="s">
        <v>4014</v>
      </c>
      <c r="D117" s="822" t="s">
        <v>5474</v>
      </c>
      <c r="E117" s="822" t="s">
        <v>5475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1569.37</v>
      </c>
      <c r="P117" s="827"/>
      <c r="Q117" s="832">
        <v>1569.37</v>
      </c>
    </row>
    <row r="118" spans="1:17" ht="14.45" customHeight="1" x14ac:dyDescent="0.2">
      <c r="A118" s="821" t="s">
        <v>5459</v>
      </c>
      <c r="B118" s="822" t="s">
        <v>5257</v>
      </c>
      <c r="C118" s="822" t="s">
        <v>4014</v>
      </c>
      <c r="D118" s="822" t="s">
        <v>5476</v>
      </c>
      <c r="E118" s="822" t="s">
        <v>5477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11500.3</v>
      </c>
      <c r="P118" s="827"/>
      <c r="Q118" s="832">
        <v>11500.3</v>
      </c>
    </row>
    <row r="119" spans="1:17" ht="14.45" customHeight="1" x14ac:dyDescent="0.2">
      <c r="A119" s="821" t="s">
        <v>5459</v>
      </c>
      <c r="B119" s="822" t="s">
        <v>5257</v>
      </c>
      <c r="C119" s="822" t="s">
        <v>4014</v>
      </c>
      <c r="D119" s="822" t="s">
        <v>5478</v>
      </c>
      <c r="E119" s="822" t="s">
        <v>5479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2593.33</v>
      </c>
      <c r="P119" s="827"/>
      <c r="Q119" s="832">
        <v>2593.33</v>
      </c>
    </row>
    <row r="120" spans="1:17" ht="14.45" customHeight="1" x14ac:dyDescent="0.2">
      <c r="A120" s="821" t="s">
        <v>5459</v>
      </c>
      <c r="B120" s="822" t="s">
        <v>5257</v>
      </c>
      <c r="C120" s="822" t="s">
        <v>4014</v>
      </c>
      <c r="D120" s="822" t="s">
        <v>5480</v>
      </c>
      <c r="E120" s="822" t="s">
        <v>5481</v>
      </c>
      <c r="F120" s="831">
        <v>2</v>
      </c>
      <c r="G120" s="831">
        <v>1790.8</v>
      </c>
      <c r="H120" s="831"/>
      <c r="I120" s="831">
        <v>895.4</v>
      </c>
      <c r="J120" s="831">
        <v>6</v>
      </c>
      <c r="K120" s="831">
        <v>4065.6000000000004</v>
      </c>
      <c r="L120" s="831"/>
      <c r="M120" s="831">
        <v>677.6</v>
      </c>
      <c r="N120" s="831">
        <v>8</v>
      </c>
      <c r="O120" s="831">
        <v>5420.8</v>
      </c>
      <c r="P120" s="827"/>
      <c r="Q120" s="832">
        <v>677.6</v>
      </c>
    </row>
    <row r="121" spans="1:17" ht="14.45" customHeight="1" x14ac:dyDescent="0.2">
      <c r="A121" s="821" t="s">
        <v>5459</v>
      </c>
      <c r="B121" s="822" t="s">
        <v>5257</v>
      </c>
      <c r="C121" s="822" t="s">
        <v>4014</v>
      </c>
      <c r="D121" s="822" t="s">
        <v>5482</v>
      </c>
      <c r="E121" s="822" t="s">
        <v>5483</v>
      </c>
      <c r="F121" s="831"/>
      <c r="G121" s="831"/>
      <c r="H121" s="831"/>
      <c r="I121" s="831"/>
      <c r="J121" s="831"/>
      <c r="K121" s="831"/>
      <c r="L121" s="831"/>
      <c r="M121" s="831"/>
      <c r="N121" s="831">
        <v>3</v>
      </c>
      <c r="O121" s="831">
        <v>14832.39</v>
      </c>
      <c r="P121" s="827"/>
      <c r="Q121" s="832">
        <v>4944.13</v>
      </c>
    </row>
    <row r="122" spans="1:17" ht="14.45" customHeight="1" x14ac:dyDescent="0.2">
      <c r="A122" s="821" t="s">
        <v>5459</v>
      </c>
      <c r="B122" s="822" t="s">
        <v>5257</v>
      </c>
      <c r="C122" s="822" t="s">
        <v>4014</v>
      </c>
      <c r="D122" s="822" t="s">
        <v>5484</v>
      </c>
      <c r="E122" s="822" t="s">
        <v>5485</v>
      </c>
      <c r="F122" s="831"/>
      <c r="G122" s="831"/>
      <c r="H122" s="831"/>
      <c r="I122" s="831"/>
      <c r="J122" s="831"/>
      <c r="K122" s="831"/>
      <c r="L122" s="831"/>
      <c r="M122" s="831"/>
      <c r="N122" s="831">
        <v>5</v>
      </c>
      <c r="O122" s="831">
        <v>14856.150000000001</v>
      </c>
      <c r="P122" s="827"/>
      <c r="Q122" s="832">
        <v>2971.2300000000005</v>
      </c>
    </row>
    <row r="123" spans="1:17" ht="14.45" customHeight="1" x14ac:dyDescent="0.2">
      <c r="A123" s="821" t="s">
        <v>5459</v>
      </c>
      <c r="B123" s="822" t="s">
        <v>5257</v>
      </c>
      <c r="C123" s="822" t="s">
        <v>4014</v>
      </c>
      <c r="D123" s="822" t="s">
        <v>5486</v>
      </c>
      <c r="E123" s="822" t="s">
        <v>5487</v>
      </c>
      <c r="F123" s="831"/>
      <c r="G123" s="831"/>
      <c r="H123" s="831"/>
      <c r="I123" s="831"/>
      <c r="J123" s="831"/>
      <c r="K123" s="831"/>
      <c r="L123" s="831"/>
      <c r="M123" s="831"/>
      <c r="N123" s="831">
        <v>2</v>
      </c>
      <c r="O123" s="831">
        <v>1355.2</v>
      </c>
      <c r="P123" s="827"/>
      <c r="Q123" s="832">
        <v>677.6</v>
      </c>
    </row>
    <row r="124" spans="1:17" ht="14.45" customHeight="1" x14ac:dyDescent="0.2">
      <c r="A124" s="821" t="s">
        <v>5459</v>
      </c>
      <c r="B124" s="822" t="s">
        <v>5257</v>
      </c>
      <c r="C124" s="822" t="s">
        <v>4014</v>
      </c>
      <c r="D124" s="822" t="s">
        <v>5488</v>
      </c>
      <c r="E124" s="822" t="s">
        <v>5489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9412.5400000000009</v>
      </c>
      <c r="P124" s="827"/>
      <c r="Q124" s="832">
        <v>9412.5400000000009</v>
      </c>
    </row>
    <row r="125" spans="1:17" ht="14.45" customHeight="1" x14ac:dyDescent="0.2">
      <c r="A125" s="821" t="s">
        <v>5459</v>
      </c>
      <c r="B125" s="822" t="s">
        <v>5257</v>
      </c>
      <c r="C125" s="822" t="s">
        <v>4014</v>
      </c>
      <c r="D125" s="822" t="s">
        <v>5490</v>
      </c>
      <c r="E125" s="822" t="s">
        <v>5491</v>
      </c>
      <c r="F125" s="831">
        <v>5</v>
      </c>
      <c r="G125" s="831">
        <v>14081.289999999999</v>
      </c>
      <c r="H125" s="831"/>
      <c r="I125" s="831">
        <v>2816.2579999999998</v>
      </c>
      <c r="J125" s="831">
        <v>4</v>
      </c>
      <c r="K125" s="831">
        <v>12542.08</v>
      </c>
      <c r="L125" s="831"/>
      <c r="M125" s="831">
        <v>3135.52</v>
      </c>
      <c r="N125" s="831">
        <v>4</v>
      </c>
      <c r="O125" s="831">
        <v>12439.5</v>
      </c>
      <c r="P125" s="827"/>
      <c r="Q125" s="832">
        <v>3109.875</v>
      </c>
    </row>
    <row r="126" spans="1:17" ht="14.45" customHeight="1" x14ac:dyDescent="0.2">
      <c r="A126" s="821" t="s">
        <v>5459</v>
      </c>
      <c r="B126" s="822" t="s">
        <v>5257</v>
      </c>
      <c r="C126" s="822" t="s">
        <v>4014</v>
      </c>
      <c r="D126" s="822" t="s">
        <v>5492</v>
      </c>
      <c r="E126" s="822" t="s">
        <v>5493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40481.4</v>
      </c>
      <c r="P126" s="827"/>
      <c r="Q126" s="832">
        <v>40481.4</v>
      </c>
    </row>
    <row r="127" spans="1:17" ht="14.45" customHeight="1" x14ac:dyDescent="0.2">
      <c r="A127" s="821" t="s">
        <v>5459</v>
      </c>
      <c r="B127" s="822" t="s">
        <v>5257</v>
      </c>
      <c r="C127" s="822" t="s">
        <v>4014</v>
      </c>
      <c r="D127" s="822" t="s">
        <v>5494</v>
      </c>
      <c r="E127" s="822" t="s">
        <v>5495</v>
      </c>
      <c r="F127" s="831"/>
      <c r="G127" s="831"/>
      <c r="H127" s="831"/>
      <c r="I127" s="831"/>
      <c r="J127" s="831">
        <v>1</v>
      </c>
      <c r="K127" s="831">
        <v>687.17</v>
      </c>
      <c r="L127" s="831"/>
      <c r="M127" s="831">
        <v>687.17</v>
      </c>
      <c r="N127" s="831">
        <v>1</v>
      </c>
      <c r="O127" s="831">
        <v>686.84</v>
      </c>
      <c r="P127" s="827"/>
      <c r="Q127" s="832">
        <v>686.84</v>
      </c>
    </row>
    <row r="128" spans="1:17" ht="14.45" customHeight="1" x14ac:dyDescent="0.2">
      <c r="A128" s="821" t="s">
        <v>5459</v>
      </c>
      <c r="B128" s="822" t="s">
        <v>5257</v>
      </c>
      <c r="C128" s="822" t="s">
        <v>4014</v>
      </c>
      <c r="D128" s="822" t="s">
        <v>5496</v>
      </c>
      <c r="E128" s="822" t="s">
        <v>5497</v>
      </c>
      <c r="F128" s="831"/>
      <c r="G128" s="831"/>
      <c r="H128" s="831"/>
      <c r="I128" s="831"/>
      <c r="J128" s="831">
        <v>1</v>
      </c>
      <c r="K128" s="831">
        <v>3108.45</v>
      </c>
      <c r="L128" s="831"/>
      <c r="M128" s="831">
        <v>3108.45</v>
      </c>
      <c r="N128" s="831"/>
      <c r="O128" s="831"/>
      <c r="P128" s="827"/>
      <c r="Q128" s="832"/>
    </row>
    <row r="129" spans="1:17" ht="14.45" customHeight="1" x14ac:dyDescent="0.2">
      <c r="A129" s="821" t="s">
        <v>5459</v>
      </c>
      <c r="B129" s="822" t="s">
        <v>5257</v>
      </c>
      <c r="C129" s="822" t="s">
        <v>4014</v>
      </c>
      <c r="D129" s="822" t="s">
        <v>5498</v>
      </c>
      <c r="E129" s="822" t="s">
        <v>5499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2111.12</v>
      </c>
      <c r="P129" s="827"/>
      <c r="Q129" s="832">
        <v>1055.56</v>
      </c>
    </row>
    <row r="130" spans="1:17" ht="14.45" customHeight="1" x14ac:dyDescent="0.2">
      <c r="A130" s="821" t="s">
        <v>5459</v>
      </c>
      <c r="B130" s="822" t="s">
        <v>5257</v>
      </c>
      <c r="C130" s="822" t="s">
        <v>4014</v>
      </c>
      <c r="D130" s="822" t="s">
        <v>5500</v>
      </c>
      <c r="E130" s="822" t="s">
        <v>5501</v>
      </c>
      <c r="F130" s="831">
        <v>10</v>
      </c>
      <c r="G130" s="831">
        <v>32715.600000000002</v>
      </c>
      <c r="H130" s="831"/>
      <c r="I130" s="831">
        <v>3271.5600000000004</v>
      </c>
      <c r="J130" s="831">
        <v>7</v>
      </c>
      <c r="K130" s="831">
        <v>22280.52</v>
      </c>
      <c r="L130" s="831"/>
      <c r="M130" s="831">
        <v>3182.9314285714286</v>
      </c>
      <c r="N130" s="831">
        <v>8</v>
      </c>
      <c r="O130" s="831">
        <v>25004.3</v>
      </c>
      <c r="P130" s="827"/>
      <c r="Q130" s="832">
        <v>3125.5374999999999</v>
      </c>
    </row>
    <row r="131" spans="1:17" ht="14.45" customHeight="1" x14ac:dyDescent="0.2">
      <c r="A131" s="821" t="s">
        <v>5459</v>
      </c>
      <c r="B131" s="822" t="s">
        <v>5257</v>
      </c>
      <c r="C131" s="822" t="s">
        <v>4014</v>
      </c>
      <c r="D131" s="822" t="s">
        <v>5502</v>
      </c>
      <c r="E131" s="822" t="s">
        <v>5503</v>
      </c>
      <c r="F131" s="831">
        <v>2</v>
      </c>
      <c r="G131" s="831">
        <v>718.2</v>
      </c>
      <c r="H131" s="831"/>
      <c r="I131" s="831">
        <v>359.1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5459</v>
      </c>
      <c r="B132" s="822" t="s">
        <v>5257</v>
      </c>
      <c r="C132" s="822" t="s">
        <v>4014</v>
      </c>
      <c r="D132" s="822" t="s">
        <v>5504</v>
      </c>
      <c r="E132" s="822" t="s">
        <v>5505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411.4</v>
      </c>
      <c r="P132" s="827"/>
      <c r="Q132" s="832">
        <v>411.4</v>
      </c>
    </row>
    <row r="133" spans="1:17" ht="14.45" customHeight="1" x14ac:dyDescent="0.2">
      <c r="A133" s="821" t="s">
        <v>5459</v>
      </c>
      <c r="B133" s="822" t="s">
        <v>5257</v>
      </c>
      <c r="C133" s="822" t="s">
        <v>4014</v>
      </c>
      <c r="D133" s="822" t="s">
        <v>5506</v>
      </c>
      <c r="E133" s="822" t="s">
        <v>5507</v>
      </c>
      <c r="F133" s="831"/>
      <c r="G133" s="831"/>
      <c r="H133" s="831"/>
      <c r="I133" s="831"/>
      <c r="J133" s="831">
        <v>1</v>
      </c>
      <c r="K133" s="831">
        <v>411.4</v>
      </c>
      <c r="L133" s="831"/>
      <c r="M133" s="831">
        <v>411.4</v>
      </c>
      <c r="N133" s="831"/>
      <c r="O133" s="831"/>
      <c r="P133" s="827"/>
      <c r="Q133" s="832"/>
    </row>
    <row r="134" spans="1:17" ht="14.45" customHeight="1" x14ac:dyDescent="0.2">
      <c r="A134" s="821" t="s">
        <v>5459</v>
      </c>
      <c r="B134" s="822" t="s">
        <v>5257</v>
      </c>
      <c r="C134" s="822" t="s">
        <v>4014</v>
      </c>
      <c r="D134" s="822" t="s">
        <v>5508</v>
      </c>
      <c r="E134" s="822" t="s">
        <v>5509</v>
      </c>
      <c r="F134" s="831">
        <v>3</v>
      </c>
      <c r="G134" s="831">
        <v>42782.100000000006</v>
      </c>
      <c r="H134" s="831"/>
      <c r="I134" s="831">
        <v>14260.700000000003</v>
      </c>
      <c r="J134" s="831">
        <v>4</v>
      </c>
      <c r="K134" s="831">
        <v>57043.6</v>
      </c>
      <c r="L134" s="831"/>
      <c r="M134" s="831">
        <v>14260.9</v>
      </c>
      <c r="N134" s="831">
        <v>2</v>
      </c>
      <c r="O134" s="831">
        <v>28521.8</v>
      </c>
      <c r="P134" s="827"/>
      <c r="Q134" s="832">
        <v>14260.9</v>
      </c>
    </row>
    <row r="135" spans="1:17" ht="14.45" customHeight="1" x14ac:dyDescent="0.2">
      <c r="A135" s="821" t="s">
        <v>5459</v>
      </c>
      <c r="B135" s="822" t="s">
        <v>5257</v>
      </c>
      <c r="C135" s="822" t="s">
        <v>4014</v>
      </c>
      <c r="D135" s="822" t="s">
        <v>5510</v>
      </c>
      <c r="E135" s="822" t="s">
        <v>5511</v>
      </c>
      <c r="F135" s="831">
        <v>3</v>
      </c>
      <c r="G135" s="831">
        <v>10523.47</v>
      </c>
      <c r="H135" s="831"/>
      <c r="I135" s="831">
        <v>3507.8233333333333</v>
      </c>
      <c r="J135" s="831">
        <v>4</v>
      </c>
      <c r="K135" s="831">
        <v>14025.08</v>
      </c>
      <c r="L135" s="831"/>
      <c r="M135" s="831">
        <v>3506.27</v>
      </c>
      <c r="N135" s="831">
        <v>7</v>
      </c>
      <c r="O135" s="831">
        <v>24555.43</v>
      </c>
      <c r="P135" s="827"/>
      <c r="Q135" s="832">
        <v>3507.9185714285713</v>
      </c>
    </row>
    <row r="136" spans="1:17" ht="14.45" customHeight="1" x14ac:dyDescent="0.2">
      <c r="A136" s="821" t="s">
        <v>5459</v>
      </c>
      <c r="B136" s="822" t="s">
        <v>5257</v>
      </c>
      <c r="C136" s="822" t="s">
        <v>4014</v>
      </c>
      <c r="D136" s="822" t="s">
        <v>5512</v>
      </c>
      <c r="E136" s="822" t="s">
        <v>5513</v>
      </c>
      <c r="F136" s="831"/>
      <c r="G136" s="831"/>
      <c r="H136" s="831"/>
      <c r="I136" s="831"/>
      <c r="J136" s="831">
        <v>1</v>
      </c>
      <c r="K136" s="831">
        <v>1726.4</v>
      </c>
      <c r="L136" s="831"/>
      <c r="M136" s="831">
        <v>1726.4</v>
      </c>
      <c r="N136" s="831">
        <v>2</v>
      </c>
      <c r="O136" s="831">
        <v>3452.8</v>
      </c>
      <c r="P136" s="827"/>
      <c r="Q136" s="832">
        <v>1726.4</v>
      </c>
    </row>
    <row r="137" spans="1:17" ht="14.45" customHeight="1" x14ac:dyDescent="0.2">
      <c r="A137" s="821" t="s">
        <v>5459</v>
      </c>
      <c r="B137" s="822" t="s">
        <v>5257</v>
      </c>
      <c r="C137" s="822" t="s">
        <v>4014</v>
      </c>
      <c r="D137" s="822" t="s">
        <v>5514</v>
      </c>
      <c r="E137" s="822" t="s">
        <v>5515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126498.7</v>
      </c>
      <c r="P137" s="827"/>
      <c r="Q137" s="832">
        <v>63249.35</v>
      </c>
    </row>
    <row r="138" spans="1:17" ht="14.45" customHeight="1" x14ac:dyDescent="0.2">
      <c r="A138" s="821" t="s">
        <v>5459</v>
      </c>
      <c r="B138" s="822" t="s">
        <v>5257</v>
      </c>
      <c r="C138" s="822" t="s">
        <v>4014</v>
      </c>
      <c r="D138" s="822" t="s">
        <v>5516</v>
      </c>
      <c r="E138" s="822" t="s">
        <v>5517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3357.21</v>
      </c>
      <c r="P138" s="827"/>
      <c r="Q138" s="832">
        <v>3357.21</v>
      </c>
    </row>
    <row r="139" spans="1:17" ht="14.45" customHeight="1" x14ac:dyDescent="0.2">
      <c r="A139" s="821" t="s">
        <v>5459</v>
      </c>
      <c r="B139" s="822" t="s">
        <v>5257</v>
      </c>
      <c r="C139" s="822" t="s">
        <v>4014</v>
      </c>
      <c r="D139" s="822" t="s">
        <v>5518</v>
      </c>
      <c r="E139" s="822" t="s">
        <v>5519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12535</v>
      </c>
      <c r="P139" s="827"/>
      <c r="Q139" s="832">
        <v>12535</v>
      </c>
    </row>
    <row r="140" spans="1:17" ht="14.45" customHeight="1" x14ac:dyDescent="0.2">
      <c r="A140" s="821" t="s">
        <v>5459</v>
      </c>
      <c r="B140" s="822" t="s">
        <v>5257</v>
      </c>
      <c r="C140" s="822" t="s">
        <v>4014</v>
      </c>
      <c r="D140" s="822" t="s">
        <v>5520</v>
      </c>
      <c r="E140" s="822" t="s">
        <v>5521</v>
      </c>
      <c r="F140" s="831">
        <v>3</v>
      </c>
      <c r="G140" s="831">
        <v>9535.89</v>
      </c>
      <c r="H140" s="831"/>
      <c r="I140" s="831">
        <v>3178.6299999999997</v>
      </c>
      <c r="J140" s="831"/>
      <c r="K140" s="831"/>
      <c r="L140" s="831"/>
      <c r="M140" s="831"/>
      <c r="N140" s="831">
        <v>3</v>
      </c>
      <c r="O140" s="831">
        <v>9535.89</v>
      </c>
      <c r="P140" s="827"/>
      <c r="Q140" s="832">
        <v>3178.6299999999997</v>
      </c>
    </row>
    <row r="141" spans="1:17" ht="14.45" customHeight="1" x14ac:dyDescent="0.2">
      <c r="A141" s="821" t="s">
        <v>5459</v>
      </c>
      <c r="B141" s="822" t="s">
        <v>5257</v>
      </c>
      <c r="C141" s="822" t="s">
        <v>4014</v>
      </c>
      <c r="D141" s="822" t="s">
        <v>5522</v>
      </c>
      <c r="E141" s="822" t="s">
        <v>5523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310</v>
      </c>
      <c r="P141" s="827"/>
      <c r="Q141" s="832">
        <v>310</v>
      </c>
    </row>
    <row r="142" spans="1:17" ht="14.45" customHeight="1" x14ac:dyDescent="0.2">
      <c r="A142" s="821" t="s">
        <v>5459</v>
      </c>
      <c r="B142" s="822" t="s">
        <v>5257</v>
      </c>
      <c r="C142" s="822" t="s">
        <v>4014</v>
      </c>
      <c r="D142" s="822" t="s">
        <v>5524</v>
      </c>
      <c r="E142" s="822" t="s">
        <v>5525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42804.3</v>
      </c>
      <c r="P142" s="827"/>
      <c r="Q142" s="832">
        <v>42804.3</v>
      </c>
    </row>
    <row r="143" spans="1:17" ht="14.45" customHeight="1" x14ac:dyDescent="0.2">
      <c r="A143" s="821" t="s">
        <v>5459</v>
      </c>
      <c r="B143" s="822" t="s">
        <v>5257</v>
      </c>
      <c r="C143" s="822" t="s">
        <v>4014</v>
      </c>
      <c r="D143" s="822" t="s">
        <v>5526</v>
      </c>
      <c r="E143" s="822" t="s">
        <v>5527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1932.09</v>
      </c>
      <c r="P143" s="827"/>
      <c r="Q143" s="832">
        <v>1932.09</v>
      </c>
    </row>
    <row r="144" spans="1:17" ht="14.45" customHeight="1" x14ac:dyDescent="0.2">
      <c r="A144" s="821" t="s">
        <v>5459</v>
      </c>
      <c r="B144" s="822" t="s">
        <v>5257</v>
      </c>
      <c r="C144" s="822" t="s">
        <v>4014</v>
      </c>
      <c r="D144" s="822" t="s">
        <v>5528</v>
      </c>
      <c r="E144" s="822" t="s">
        <v>5529</v>
      </c>
      <c r="F144" s="831">
        <v>1</v>
      </c>
      <c r="G144" s="831">
        <v>7840.8</v>
      </c>
      <c r="H144" s="831"/>
      <c r="I144" s="831">
        <v>7840.8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5459</v>
      </c>
      <c r="B145" s="822" t="s">
        <v>5257</v>
      </c>
      <c r="C145" s="822" t="s">
        <v>4014</v>
      </c>
      <c r="D145" s="822" t="s">
        <v>5530</v>
      </c>
      <c r="E145" s="822" t="s">
        <v>5531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6649.99</v>
      </c>
      <c r="P145" s="827"/>
      <c r="Q145" s="832">
        <v>6649.99</v>
      </c>
    </row>
    <row r="146" spans="1:17" ht="14.45" customHeight="1" x14ac:dyDescent="0.2">
      <c r="A146" s="821" t="s">
        <v>5459</v>
      </c>
      <c r="B146" s="822" t="s">
        <v>5257</v>
      </c>
      <c r="C146" s="822" t="s">
        <v>4014</v>
      </c>
      <c r="D146" s="822" t="s">
        <v>5532</v>
      </c>
      <c r="E146" s="822" t="s">
        <v>5533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2960.3</v>
      </c>
      <c r="P146" s="827"/>
      <c r="Q146" s="832">
        <v>2960.3</v>
      </c>
    </row>
    <row r="147" spans="1:17" ht="14.45" customHeight="1" x14ac:dyDescent="0.2">
      <c r="A147" s="821" t="s">
        <v>5459</v>
      </c>
      <c r="B147" s="822" t="s">
        <v>5257</v>
      </c>
      <c r="C147" s="822" t="s">
        <v>4014</v>
      </c>
      <c r="D147" s="822" t="s">
        <v>5534</v>
      </c>
      <c r="E147" s="822" t="s">
        <v>5535</v>
      </c>
      <c r="F147" s="831"/>
      <c r="G147" s="831"/>
      <c r="H147" s="831"/>
      <c r="I147" s="831"/>
      <c r="J147" s="831"/>
      <c r="K147" s="831"/>
      <c r="L147" s="831"/>
      <c r="M147" s="831"/>
      <c r="N147" s="831">
        <v>9</v>
      </c>
      <c r="O147" s="831">
        <v>17078.309999999998</v>
      </c>
      <c r="P147" s="827"/>
      <c r="Q147" s="832">
        <v>1897.5899999999997</v>
      </c>
    </row>
    <row r="148" spans="1:17" ht="14.45" customHeight="1" x14ac:dyDescent="0.2">
      <c r="A148" s="821" t="s">
        <v>5459</v>
      </c>
      <c r="B148" s="822" t="s">
        <v>5257</v>
      </c>
      <c r="C148" s="822" t="s">
        <v>4014</v>
      </c>
      <c r="D148" s="822" t="s">
        <v>5536</v>
      </c>
      <c r="E148" s="822" t="s">
        <v>5537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2904</v>
      </c>
      <c r="P148" s="827"/>
      <c r="Q148" s="832">
        <v>2904</v>
      </c>
    </row>
    <row r="149" spans="1:17" ht="14.45" customHeight="1" x14ac:dyDescent="0.2">
      <c r="A149" s="821" t="s">
        <v>5459</v>
      </c>
      <c r="B149" s="822" t="s">
        <v>5257</v>
      </c>
      <c r="C149" s="822" t="s">
        <v>4014</v>
      </c>
      <c r="D149" s="822" t="s">
        <v>5538</v>
      </c>
      <c r="E149" s="822" t="s">
        <v>5539</v>
      </c>
      <c r="F149" s="831"/>
      <c r="G149" s="831"/>
      <c r="H149" s="831"/>
      <c r="I149" s="831"/>
      <c r="J149" s="831">
        <v>3</v>
      </c>
      <c r="K149" s="831">
        <v>2077.17</v>
      </c>
      <c r="L149" s="831"/>
      <c r="M149" s="831">
        <v>692.39</v>
      </c>
      <c r="N149" s="831">
        <v>5</v>
      </c>
      <c r="O149" s="831">
        <v>3461.95</v>
      </c>
      <c r="P149" s="827"/>
      <c r="Q149" s="832">
        <v>692.39</v>
      </c>
    </row>
    <row r="150" spans="1:17" ht="14.45" customHeight="1" x14ac:dyDescent="0.2">
      <c r="A150" s="821" t="s">
        <v>5459</v>
      </c>
      <c r="B150" s="822" t="s">
        <v>5257</v>
      </c>
      <c r="C150" s="822" t="s">
        <v>4014</v>
      </c>
      <c r="D150" s="822" t="s">
        <v>5540</v>
      </c>
      <c r="E150" s="822" t="s">
        <v>5541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940.71</v>
      </c>
      <c r="P150" s="827"/>
      <c r="Q150" s="832">
        <v>940.71</v>
      </c>
    </row>
    <row r="151" spans="1:17" ht="14.45" customHeight="1" x14ac:dyDescent="0.2">
      <c r="A151" s="821" t="s">
        <v>5459</v>
      </c>
      <c r="B151" s="822" t="s">
        <v>5257</v>
      </c>
      <c r="C151" s="822" t="s">
        <v>3727</v>
      </c>
      <c r="D151" s="822" t="s">
        <v>5542</v>
      </c>
      <c r="E151" s="822" t="s">
        <v>5543</v>
      </c>
      <c r="F151" s="831">
        <v>4</v>
      </c>
      <c r="G151" s="831">
        <v>860</v>
      </c>
      <c r="H151" s="831"/>
      <c r="I151" s="831">
        <v>215</v>
      </c>
      <c r="J151" s="831">
        <v>2</v>
      </c>
      <c r="K151" s="831">
        <v>432</v>
      </c>
      <c r="L151" s="831"/>
      <c r="M151" s="831">
        <v>216</v>
      </c>
      <c r="N151" s="831">
        <v>1</v>
      </c>
      <c r="O151" s="831">
        <v>224</v>
      </c>
      <c r="P151" s="827"/>
      <c r="Q151" s="832">
        <v>224</v>
      </c>
    </row>
    <row r="152" spans="1:17" ht="14.45" customHeight="1" x14ac:dyDescent="0.2">
      <c r="A152" s="821" t="s">
        <v>5459</v>
      </c>
      <c r="B152" s="822" t="s">
        <v>5257</v>
      </c>
      <c r="C152" s="822" t="s">
        <v>3727</v>
      </c>
      <c r="D152" s="822" t="s">
        <v>5544</v>
      </c>
      <c r="E152" s="822" t="s">
        <v>5545</v>
      </c>
      <c r="F152" s="831">
        <v>9</v>
      </c>
      <c r="G152" s="831">
        <v>1404</v>
      </c>
      <c r="H152" s="831"/>
      <c r="I152" s="831">
        <v>156</v>
      </c>
      <c r="J152" s="831">
        <v>9</v>
      </c>
      <c r="K152" s="831">
        <v>1413</v>
      </c>
      <c r="L152" s="831"/>
      <c r="M152" s="831">
        <v>157</v>
      </c>
      <c r="N152" s="831">
        <v>13</v>
      </c>
      <c r="O152" s="831">
        <v>2106</v>
      </c>
      <c r="P152" s="827"/>
      <c r="Q152" s="832">
        <v>162</v>
      </c>
    </row>
    <row r="153" spans="1:17" ht="14.45" customHeight="1" x14ac:dyDescent="0.2">
      <c r="A153" s="821" t="s">
        <v>5459</v>
      </c>
      <c r="B153" s="822" t="s">
        <v>5257</v>
      </c>
      <c r="C153" s="822" t="s">
        <v>3727</v>
      </c>
      <c r="D153" s="822" t="s">
        <v>5546</v>
      </c>
      <c r="E153" s="822" t="s">
        <v>5547</v>
      </c>
      <c r="F153" s="831">
        <v>26</v>
      </c>
      <c r="G153" s="831">
        <v>4888</v>
      </c>
      <c r="H153" s="831"/>
      <c r="I153" s="831">
        <v>188</v>
      </c>
      <c r="J153" s="831">
        <v>26</v>
      </c>
      <c r="K153" s="831">
        <v>4914</v>
      </c>
      <c r="L153" s="831"/>
      <c r="M153" s="831">
        <v>189</v>
      </c>
      <c r="N153" s="831">
        <v>18</v>
      </c>
      <c r="O153" s="831">
        <v>3492</v>
      </c>
      <c r="P153" s="827"/>
      <c r="Q153" s="832">
        <v>194</v>
      </c>
    </row>
    <row r="154" spans="1:17" ht="14.45" customHeight="1" x14ac:dyDescent="0.2">
      <c r="A154" s="821" t="s">
        <v>5459</v>
      </c>
      <c r="B154" s="822" t="s">
        <v>5257</v>
      </c>
      <c r="C154" s="822" t="s">
        <v>3727</v>
      </c>
      <c r="D154" s="822" t="s">
        <v>5548</v>
      </c>
      <c r="E154" s="822" t="s">
        <v>5549</v>
      </c>
      <c r="F154" s="831">
        <v>243</v>
      </c>
      <c r="G154" s="831">
        <v>31347</v>
      </c>
      <c r="H154" s="831"/>
      <c r="I154" s="831">
        <v>129</v>
      </c>
      <c r="J154" s="831">
        <v>366</v>
      </c>
      <c r="K154" s="831">
        <v>47580</v>
      </c>
      <c r="L154" s="831"/>
      <c r="M154" s="831">
        <v>130</v>
      </c>
      <c r="N154" s="831">
        <v>249</v>
      </c>
      <c r="O154" s="831">
        <v>33366</v>
      </c>
      <c r="P154" s="827"/>
      <c r="Q154" s="832">
        <v>134</v>
      </c>
    </row>
    <row r="155" spans="1:17" ht="14.45" customHeight="1" x14ac:dyDescent="0.2">
      <c r="A155" s="821" t="s">
        <v>5459</v>
      </c>
      <c r="B155" s="822" t="s">
        <v>5257</v>
      </c>
      <c r="C155" s="822" t="s">
        <v>3727</v>
      </c>
      <c r="D155" s="822" t="s">
        <v>5550</v>
      </c>
      <c r="E155" s="822" t="s">
        <v>5551</v>
      </c>
      <c r="F155" s="831">
        <v>747</v>
      </c>
      <c r="G155" s="831">
        <v>168075</v>
      </c>
      <c r="H155" s="831"/>
      <c r="I155" s="831">
        <v>225</v>
      </c>
      <c r="J155" s="831">
        <v>509</v>
      </c>
      <c r="K155" s="831">
        <v>115034</v>
      </c>
      <c r="L155" s="831"/>
      <c r="M155" s="831">
        <v>226</v>
      </c>
      <c r="N155" s="831">
        <v>553</v>
      </c>
      <c r="O155" s="831">
        <v>127743</v>
      </c>
      <c r="P155" s="827"/>
      <c r="Q155" s="832">
        <v>231</v>
      </c>
    </row>
    <row r="156" spans="1:17" ht="14.45" customHeight="1" x14ac:dyDescent="0.2">
      <c r="A156" s="821" t="s">
        <v>5459</v>
      </c>
      <c r="B156" s="822" t="s">
        <v>5257</v>
      </c>
      <c r="C156" s="822" t="s">
        <v>3727</v>
      </c>
      <c r="D156" s="822" t="s">
        <v>5552</v>
      </c>
      <c r="E156" s="822" t="s">
        <v>5553</v>
      </c>
      <c r="F156" s="831">
        <v>17</v>
      </c>
      <c r="G156" s="831">
        <v>3825</v>
      </c>
      <c r="H156" s="831"/>
      <c r="I156" s="831">
        <v>225</v>
      </c>
      <c r="J156" s="831">
        <v>19</v>
      </c>
      <c r="K156" s="831">
        <v>4294</v>
      </c>
      <c r="L156" s="831"/>
      <c r="M156" s="831">
        <v>226</v>
      </c>
      <c r="N156" s="831">
        <v>11</v>
      </c>
      <c r="O156" s="831">
        <v>2541</v>
      </c>
      <c r="P156" s="827"/>
      <c r="Q156" s="832">
        <v>231</v>
      </c>
    </row>
    <row r="157" spans="1:17" ht="14.45" customHeight="1" x14ac:dyDescent="0.2">
      <c r="A157" s="821" t="s">
        <v>5459</v>
      </c>
      <c r="B157" s="822" t="s">
        <v>5257</v>
      </c>
      <c r="C157" s="822" t="s">
        <v>3727</v>
      </c>
      <c r="D157" s="822" t="s">
        <v>5554</v>
      </c>
      <c r="E157" s="822" t="s">
        <v>5555</v>
      </c>
      <c r="F157" s="831"/>
      <c r="G157" s="831"/>
      <c r="H157" s="831"/>
      <c r="I157" s="831"/>
      <c r="J157" s="831">
        <v>1</v>
      </c>
      <c r="K157" s="831">
        <v>357</v>
      </c>
      <c r="L157" s="831"/>
      <c r="M157" s="831">
        <v>357</v>
      </c>
      <c r="N157" s="831">
        <v>1</v>
      </c>
      <c r="O157" s="831">
        <v>366</v>
      </c>
      <c r="P157" s="827"/>
      <c r="Q157" s="832">
        <v>366</v>
      </c>
    </row>
    <row r="158" spans="1:17" ht="14.45" customHeight="1" x14ac:dyDescent="0.2">
      <c r="A158" s="821" t="s">
        <v>5459</v>
      </c>
      <c r="B158" s="822" t="s">
        <v>5257</v>
      </c>
      <c r="C158" s="822" t="s">
        <v>3727</v>
      </c>
      <c r="D158" s="822" t="s">
        <v>5556</v>
      </c>
      <c r="E158" s="822" t="s">
        <v>5557</v>
      </c>
      <c r="F158" s="831">
        <v>1</v>
      </c>
      <c r="G158" s="831">
        <v>227</v>
      </c>
      <c r="H158" s="831"/>
      <c r="I158" s="831">
        <v>227</v>
      </c>
      <c r="J158" s="831">
        <v>1</v>
      </c>
      <c r="K158" s="831">
        <v>228</v>
      </c>
      <c r="L158" s="831"/>
      <c r="M158" s="831">
        <v>228</v>
      </c>
      <c r="N158" s="831">
        <v>1</v>
      </c>
      <c r="O158" s="831">
        <v>233</v>
      </c>
      <c r="P158" s="827"/>
      <c r="Q158" s="832">
        <v>233</v>
      </c>
    </row>
    <row r="159" spans="1:17" ht="14.45" customHeight="1" x14ac:dyDescent="0.2">
      <c r="A159" s="821" t="s">
        <v>5459</v>
      </c>
      <c r="B159" s="822" t="s">
        <v>5257</v>
      </c>
      <c r="C159" s="822" t="s">
        <v>3727</v>
      </c>
      <c r="D159" s="822" t="s">
        <v>5558</v>
      </c>
      <c r="E159" s="822" t="s">
        <v>5559</v>
      </c>
      <c r="F159" s="831"/>
      <c r="G159" s="831"/>
      <c r="H159" s="831"/>
      <c r="I159" s="831"/>
      <c r="J159" s="831">
        <v>2</v>
      </c>
      <c r="K159" s="831">
        <v>712</v>
      </c>
      <c r="L159" s="831"/>
      <c r="M159" s="831">
        <v>356</v>
      </c>
      <c r="N159" s="831">
        <v>1</v>
      </c>
      <c r="O159" s="831">
        <v>379</v>
      </c>
      <c r="P159" s="827"/>
      <c r="Q159" s="832">
        <v>379</v>
      </c>
    </row>
    <row r="160" spans="1:17" ht="14.45" customHeight="1" x14ac:dyDescent="0.2">
      <c r="A160" s="821" t="s">
        <v>5459</v>
      </c>
      <c r="B160" s="822" t="s">
        <v>5257</v>
      </c>
      <c r="C160" s="822" t="s">
        <v>3727</v>
      </c>
      <c r="D160" s="822" t="s">
        <v>5560</v>
      </c>
      <c r="E160" s="822" t="s">
        <v>5561</v>
      </c>
      <c r="F160" s="831">
        <v>3</v>
      </c>
      <c r="G160" s="831">
        <v>12519</v>
      </c>
      <c r="H160" s="831"/>
      <c r="I160" s="831">
        <v>4173</v>
      </c>
      <c r="J160" s="831">
        <v>2</v>
      </c>
      <c r="K160" s="831">
        <v>8358</v>
      </c>
      <c r="L160" s="831"/>
      <c r="M160" s="831">
        <v>4179</v>
      </c>
      <c r="N160" s="831">
        <v>6</v>
      </c>
      <c r="O160" s="831">
        <v>25278</v>
      </c>
      <c r="P160" s="827"/>
      <c r="Q160" s="832">
        <v>4213</v>
      </c>
    </row>
    <row r="161" spans="1:17" ht="14.45" customHeight="1" x14ac:dyDescent="0.2">
      <c r="A161" s="821" t="s">
        <v>5459</v>
      </c>
      <c r="B161" s="822" t="s">
        <v>5257</v>
      </c>
      <c r="C161" s="822" t="s">
        <v>3727</v>
      </c>
      <c r="D161" s="822" t="s">
        <v>5562</v>
      </c>
      <c r="E161" s="822" t="s">
        <v>5563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31026</v>
      </c>
      <c r="P161" s="827"/>
      <c r="Q161" s="832">
        <v>15513</v>
      </c>
    </row>
    <row r="162" spans="1:17" ht="14.45" customHeight="1" x14ac:dyDescent="0.2">
      <c r="A162" s="821" t="s">
        <v>5459</v>
      </c>
      <c r="B162" s="822" t="s">
        <v>5257</v>
      </c>
      <c r="C162" s="822" t="s">
        <v>3727</v>
      </c>
      <c r="D162" s="822" t="s">
        <v>5564</v>
      </c>
      <c r="E162" s="822" t="s">
        <v>5565</v>
      </c>
      <c r="F162" s="831">
        <v>6</v>
      </c>
      <c r="G162" s="831">
        <v>23202</v>
      </c>
      <c r="H162" s="831"/>
      <c r="I162" s="831">
        <v>3867</v>
      </c>
      <c r="J162" s="831">
        <v>8</v>
      </c>
      <c r="K162" s="831">
        <v>30968</v>
      </c>
      <c r="L162" s="831"/>
      <c r="M162" s="831">
        <v>3871</v>
      </c>
      <c r="N162" s="831">
        <v>20</v>
      </c>
      <c r="O162" s="831">
        <v>78300</v>
      </c>
      <c r="P162" s="827"/>
      <c r="Q162" s="832">
        <v>3915</v>
      </c>
    </row>
    <row r="163" spans="1:17" ht="14.45" customHeight="1" x14ac:dyDescent="0.2">
      <c r="A163" s="821" t="s">
        <v>5459</v>
      </c>
      <c r="B163" s="822" t="s">
        <v>5257</v>
      </c>
      <c r="C163" s="822" t="s">
        <v>3727</v>
      </c>
      <c r="D163" s="822" t="s">
        <v>5566</v>
      </c>
      <c r="E163" s="822" t="s">
        <v>5567</v>
      </c>
      <c r="F163" s="831"/>
      <c r="G163" s="831"/>
      <c r="H163" s="831"/>
      <c r="I163" s="831"/>
      <c r="J163" s="831"/>
      <c r="K163" s="831"/>
      <c r="L163" s="831"/>
      <c r="M163" s="831"/>
      <c r="N163" s="831">
        <v>14</v>
      </c>
      <c r="O163" s="831">
        <v>112504</v>
      </c>
      <c r="P163" s="827"/>
      <c r="Q163" s="832">
        <v>8036</v>
      </c>
    </row>
    <row r="164" spans="1:17" ht="14.45" customHeight="1" x14ac:dyDescent="0.2">
      <c r="A164" s="821" t="s">
        <v>5459</v>
      </c>
      <c r="B164" s="822" t="s">
        <v>5257</v>
      </c>
      <c r="C164" s="822" t="s">
        <v>3727</v>
      </c>
      <c r="D164" s="822" t="s">
        <v>5568</v>
      </c>
      <c r="E164" s="822" t="s">
        <v>5569</v>
      </c>
      <c r="F164" s="831">
        <v>7</v>
      </c>
      <c r="G164" s="831">
        <v>9079</v>
      </c>
      <c r="H164" s="831"/>
      <c r="I164" s="831">
        <v>1297</v>
      </c>
      <c r="J164" s="831">
        <v>9</v>
      </c>
      <c r="K164" s="831">
        <v>11691</v>
      </c>
      <c r="L164" s="831"/>
      <c r="M164" s="831">
        <v>1299</v>
      </c>
      <c r="N164" s="831">
        <v>4</v>
      </c>
      <c r="O164" s="831">
        <v>5256</v>
      </c>
      <c r="P164" s="827"/>
      <c r="Q164" s="832">
        <v>1314</v>
      </c>
    </row>
    <row r="165" spans="1:17" ht="14.45" customHeight="1" x14ac:dyDescent="0.2">
      <c r="A165" s="821" t="s">
        <v>5459</v>
      </c>
      <c r="B165" s="822" t="s">
        <v>5257</v>
      </c>
      <c r="C165" s="822" t="s">
        <v>3727</v>
      </c>
      <c r="D165" s="822" t="s">
        <v>5570</v>
      </c>
      <c r="E165" s="822" t="s">
        <v>5571</v>
      </c>
      <c r="F165" s="831">
        <v>3</v>
      </c>
      <c r="G165" s="831">
        <v>3540</v>
      </c>
      <c r="H165" s="831"/>
      <c r="I165" s="831">
        <v>1180</v>
      </c>
      <c r="J165" s="831">
        <v>4</v>
      </c>
      <c r="K165" s="831">
        <v>4728</v>
      </c>
      <c r="L165" s="831"/>
      <c r="M165" s="831">
        <v>1182</v>
      </c>
      <c r="N165" s="831"/>
      <c r="O165" s="831"/>
      <c r="P165" s="827"/>
      <c r="Q165" s="832"/>
    </row>
    <row r="166" spans="1:17" ht="14.45" customHeight="1" x14ac:dyDescent="0.2">
      <c r="A166" s="821" t="s">
        <v>5459</v>
      </c>
      <c r="B166" s="822" t="s">
        <v>5257</v>
      </c>
      <c r="C166" s="822" t="s">
        <v>3727</v>
      </c>
      <c r="D166" s="822" t="s">
        <v>5572</v>
      </c>
      <c r="E166" s="822" t="s">
        <v>5573</v>
      </c>
      <c r="F166" s="831">
        <v>7</v>
      </c>
      <c r="G166" s="831">
        <v>36134</v>
      </c>
      <c r="H166" s="831"/>
      <c r="I166" s="831">
        <v>5162</v>
      </c>
      <c r="J166" s="831">
        <v>7</v>
      </c>
      <c r="K166" s="831">
        <v>36162</v>
      </c>
      <c r="L166" s="831"/>
      <c r="M166" s="831">
        <v>5166</v>
      </c>
      <c r="N166" s="831">
        <v>14</v>
      </c>
      <c r="O166" s="831">
        <v>73640</v>
      </c>
      <c r="P166" s="827"/>
      <c r="Q166" s="832">
        <v>5260</v>
      </c>
    </row>
    <row r="167" spans="1:17" ht="14.45" customHeight="1" x14ac:dyDescent="0.2">
      <c r="A167" s="821" t="s">
        <v>5459</v>
      </c>
      <c r="B167" s="822" t="s">
        <v>5257</v>
      </c>
      <c r="C167" s="822" t="s">
        <v>3727</v>
      </c>
      <c r="D167" s="822" t="s">
        <v>5574</v>
      </c>
      <c r="E167" s="822" t="s">
        <v>5575</v>
      </c>
      <c r="F167" s="831"/>
      <c r="G167" s="831"/>
      <c r="H167" s="831"/>
      <c r="I167" s="831"/>
      <c r="J167" s="831">
        <v>2</v>
      </c>
      <c r="K167" s="831">
        <v>1626</v>
      </c>
      <c r="L167" s="831"/>
      <c r="M167" s="831">
        <v>813</v>
      </c>
      <c r="N167" s="831">
        <v>2</v>
      </c>
      <c r="O167" s="831">
        <v>1742</v>
      </c>
      <c r="P167" s="827"/>
      <c r="Q167" s="832">
        <v>871</v>
      </c>
    </row>
    <row r="168" spans="1:17" ht="14.45" customHeight="1" x14ac:dyDescent="0.2">
      <c r="A168" s="821" t="s">
        <v>5459</v>
      </c>
      <c r="B168" s="822" t="s">
        <v>5257</v>
      </c>
      <c r="C168" s="822" t="s">
        <v>3727</v>
      </c>
      <c r="D168" s="822" t="s">
        <v>5576</v>
      </c>
      <c r="E168" s="822" t="s">
        <v>5577</v>
      </c>
      <c r="F168" s="831">
        <v>311</v>
      </c>
      <c r="G168" s="831">
        <v>55669</v>
      </c>
      <c r="H168" s="831"/>
      <c r="I168" s="831">
        <v>179</v>
      </c>
      <c r="J168" s="831">
        <v>280</v>
      </c>
      <c r="K168" s="831">
        <v>50400</v>
      </c>
      <c r="L168" s="831"/>
      <c r="M168" s="831">
        <v>180</v>
      </c>
      <c r="N168" s="831">
        <v>243</v>
      </c>
      <c r="O168" s="831">
        <v>44469</v>
      </c>
      <c r="P168" s="827"/>
      <c r="Q168" s="832">
        <v>183</v>
      </c>
    </row>
    <row r="169" spans="1:17" ht="14.45" customHeight="1" x14ac:dyDescent="0.2">
      <c r="A169" s="821" t="s">
        <v>5459</v>
      </c>
      <c r="B169" s="822" t="s">
        <v>5257</v>
      </c>
      <c r="C169" s="822" t="s">
        <v>3727</v>
      </c>
      <c r="D169" s="822" t="s">
        <v>5578</v>
      </c>
      <c r="E169" s="822" t="s">
        <v>5579</v>
      </c>
      <c r="F169" s="831">
        <v>150</v>
      </c>
      <c r="G169" s="831">
        <v>307950</v>
      </c>
      <c r="H169" s="831"/>
      <c r="I169" s="831">
        <v>2053</v>
      </c>
      <c r="J169" s="831">
        <v>106</v>
      </c>
      <c r="K169" s="831">
        <v>217936</v>
      </c>
      <c r="L169" s="831"/>
      <c r="M169" s="831">
        <v>2056</v>
      </c>
      <c r="N169" s="831">
        <v>103</v>
      </c>
      <c r="O169" s="831">
        <v>217330</v>
      </c>
      <c r="P169" s="827"/>
      <c r="Q169" s="832">
        <v>2110</v>
      </c>
    </row>
    <row r="170" spans="1:17" ht="14.45" customHeight="1" x14ac:dyDescent="0.2">
      <c r="A170" s="821" t="s">
        <v>5459</v>
      </c>
      <c r="B170" s="822" t="s">
        <v>5257</v>
      </c>
      <c r="C170" s="822" t="s">
        <v>3727</v>
      </c>
      <c r="D170" s="822" t="s">
        <v>5580</v>
      </c>
      <c r="E170" s="822" t="s">
        <v>5581</v>
      </c>
      <c r="F170" s="831">
        <v>1</v>
      </c>
      <c r="G170" s="831">
        <v>2740</v>
      </c>
      <c r="H170" s="831"/>
      <c r="I170" s="831">
        <v>2740</v>
      </c>
      <c r="J170" s="831"/>
      <c r="K170" s="831"/>
      <c r="L170" s="831"/>
      <c r="M170" s="831"/>
      <c r="N170" s="831">
        <v>1</v>
      </c>
      <c r="O170" s="831">
        <v>2788</v>
      </c>
      <c r="P170" s="827"/>
      <c r="Q170" s="832">
        <v>2788</v>
      </c>
    </row>
    <row r="171" spans="1:17" ht="14.45" customHeight="1" x14ac:dyDescent="0.2">
      <c r="A171" s="821" t="s">
        <v>5459</v>
      </c>
      <c r="B171" s="822" t="s">
        <v>5257</v>
      </c>
      <c r="C171" s="822" t="s">
        <v>3727</v>
      </c>
      <c r="D171" s="822" t="s">
        <v>5582</v>
      </c>
      <c r="E171" s="822" t="s">
        <v>5583</v>
      </c>
      <c r="F171" s="831">
        <v>2</v>
      </c>
      <c r="G171" s="831">
        <v>10548</v>
      </c>
      <c r="H171" s="831"/>
      <c r="I171" s="831">
        <v>5274</v>
      </c>
      <c r="J171" s="831"/>
      <c r="K171" s="831"/>
      <c r="L171" s="831"/>
      <c r="M171" s="831"/>
      <c r="N171" s="831">
        <v>1</v>
      </c>
      <c r="O171" s="831">
        <v>5372</v>
      </c>
      <c r="P171" s="827"/>
      <c r="Q171" s="832">
        <v>5372</v>
      </c>
    </row>
    <row r="172" spans="1:17" ht="14.45" customHeight="1" x14ac:dyDescent="0.2">
      <c r="A172" s="821" t="s">
        <v>5459</v>
      </c>
      <c r="B172" s="822" t="s">
        <v>5257</v>
      </c>
      <c r="C172" s="822" t="s">
        <v>3727</v>
      </c>
      <c r="D172" s="822" t="s">
        <v>5584</v>
      </c>
      <c r="E172" s="822" t="s">
        <v>5585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4300</v>
      </c>
      <c r="P172" s="827"/>
      <c r="Q172" s="832">
        <v>2150</v>
      </c>
    </row>
    <row r="173" spans="1:17" ht="14.45" customHeight="1" x14ac:dyDescent="0.2">
      <c r="A173" s="821" t="s">
        <v>5459</v>
      </c>
      <c r="B173" s="822" t="s">
        <v>5257</v>
      </c>
      <c r="C173" s="822" t="s">
        <v>3727</v>
      </c>
      <c r="D173" s="822" t="s">
        <v>5586</v>
      </c>
      <c r="E173" s="822" t="s">
        <v>5587</v>
      </c>
      <c r="F173" s="831">
        <v>117</v>
      </c>
      <c r="G173" s="831">
        <v>18252</v>
      </c>
      <c r="H173" s="831"/>
      <c r="I173" s="831">
        <v>156</v>
      </c>
      <c r="J173" s="831">
        <v>89</v>
      </c>
      <c r="K173" s="831">
        <v>13973</v>
      </c>
      <c r="L173" s="831"/>
      <c r="M173" s="831">
        <v>157</v>
      </c>
      <c r="N173" s="831">
        <v>60</v>
      </c>
      <c r="O173" s="831">
        <v>9720</v>
      </c>
      <c r="P173" s="827"/>
      <c r="Q173" s="832">
        <v>162</v>
      </c>
    </row>
    <row r="174" spans="1:17" ht="14.45" customHeight="1" x14ac:dyDescent="0.2">
      <c r="A174" s="821" t="s">
        <v>5459</v>
      </c>
      <c r="B174" s="822" t="s">
        <v>5257</v>
      </c>
      <c r="C174" s="822" t="s">
        <v>3727</v>
      </c>
      <c r="D174" s="822" t="s">
        <v>5588</v>
      </c>
      <c r="E174" s="822" t="s">
        <v>5589</v>
      </c>
      <c r="F174" s="831">
        <v>80</v>
      </c>
      <c r="G174" s="831">
        <v>16080</v>
      </c>
      <c r="H174" s="831"/>
      <c r="I174" s="831">
        <v>201</v>
      </c>
      <c r="J174" s="831">
        <v>57</v>
      </c>
      <c r="K174" s="831">
        <v>11514</v>
      </c>
      <c r="L174" s="831"/>
      <c r="M174" s="831">
        <v>202</v>
      </c>
      <c r="N174" s="831">
        <v>52</v>
      </c>
      <c r="O174" s="831">
        <v>10764</v>
      </c>
      <c r="P174" s="827"/>
      <c r="Q174" s="832">
        <v>207</v>
      </c>
    </row>
    <row r="175" spans="1:17" ht="14.45" customHeight="1" x14ac:dyDescent="0.2">
      <c r="A175" s="821" t="s">
        <v>5459</v>
      </c>
      <c r="B175" s="822" t="s">
        <v>5257</v>
      </c>
      <c r="C175" s="822" t="s">
        <v>3727</v>
      </c>
      <c r="D175" s="822" t="s">
        <v>5590</v>
      </c>
      <c r="E175" s="822" t="s">
        <v>5591</v>
      </c>
      <c r="F175" s="831">
        <v>1705</v>
      </c>
      <c r="G175" s="831">
        <v>352935</v>
      </c>
      <c r="H175" s="831"/>
      <c r="I175" s="831">
        <v>207</v>
      </c>
      <c r="J175" s="831">
        <v>1241</v>
      </c>
      <c r="K175" s="831">
        <v>258128</v>
      </c>
      <c r="L175" s="831"/>
      <c r="M175" s="831">
        <v>208</v>
      </c>
      <c r="N175" s="831">
        <v>1169</v>
      </c>
      <c r="O175" s="831">
        <v>250166</v>
      </c>
      <c r="P175" s="827"/>
      <c r="Q175" s="832">
        <v>214</v>
      </c>
    </row>
    <row r="176" spans="1:17" ht="14.45" customHeight="1" x14ac:dyDescent="0.2">
      <c r="A176" s="821" t="s">
        <v>5459</v>
      </c>
      <c r="B176" s="822" t="s">
        <v>5257</v>
      </c>
      <c r="C176" s="822" t="s">
        <v>3727</v>
      </c>
      <c r="D176" s="822" t="s">
        <v>5592</v>
      </c>
      <c r="E176" s="822" t="s">
        <v>5593</v>
      </c>
      <c r="F176" s="831">
        <v>1</v>
      </c>
      <c r="G176" s="831">
        <v>428</v>
      </c>
      <c r="H176" s="831"/>
      <c r="I176" s="831">
        <v>428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5459</v>
      </c>
      <c r="B177" s="822" t="s">
        <v>5257</v>
      </c>
      <c r="C177" s="822" t="s">
        <v>3727</v>
      </c>
      <c r="D177" s="822" t="s">
        <v>5594</v>
      </c>
      <c r="E177" s="822" t="s">
        <v>5595</v>
      </c>
      <c r="F177" s="831">
        <v>11</v>
      </c>
      <c r="G177" s="831">
        <v>1804</v>
      </c>
      <c r="H177" s="831"/>
      <c r="I177" s="831">
        <v>164</v>
      </c>
      <c r="J177" s="831">
        <v>6</v>
      </c>
      <c r="K177" s="831">
        <v>990</v>
      </c>
      <c r="L177" s="831"/>
      <c r="M177" s="831">
        <v>165</v>
      </c>
      <c r="N177" s="831">
        <v>7</v>
      </c>
      <c r="O177" s="831">
        <v>1190</v>
      </c>
      <c r="P177" s="827"/>
      <c r="Q177" s="832">
        <v>170</v>
      </c>
    </row>
    <row r="178" spans="1:17" ht="14.45" customHeight="1" x14ac:dyDescent="0.2">
      <c r="A178" s="821" t="s">
        <v>5459</v>
      </c>
      <c r="B178" s="822" t="s">
        <v>5257</v>
      </c>
      <c r="C178" s="822" t="s">
        <v>3727</v>
      </c>
      <c r="D178" s="822" t="s">
        <v>5596</v>
      </c>
      <c r="E178" s="822" t="s">
        <v>5597</v>
      </c>
      <c r="F178" s="831">
        <v>106</v>
      </c>
      <c r="G178" s="831">
        <v>228854</v>
      </c>
      <c r="H178" s="831"/>
      <c r="I178" s="831">
        <v>2159</v>
      </c>
      <c r="J178" s="831">
        <v>78</v>
      </c>
      <c r="K178" s="831">
        <v>168636</v>
      </c>
      <c r="L178" s="831"/>
      <c r="M178" s="831">
        <v>2162</v>
      </c>
      <c r="N178" s="831">
        <v>68</v>
      </c>
      <c r="O178" s="831">
        <v>149532</v>
      </c>
      <c r="P178" s="827"/>
      <c r="Q178" s="832">
        <v>2199</v>
      </c>
    </row>
    <row r="179" spans="1:17" ht="14.45" customHeight="1" x14ac:dyDescent="0.2">
      <c r="A179" s="821" t="s">
        <v>5459</v>
      </c>
      <c r="B179" s="822" t="s">
        <v>5257</v>
      </c>
      <c r="C179" s="822" t="s">
        <v>3727</v>
      </c>
      <c r="D179" s="822" t="s">
        <v>5598</v>
      </c>
      <c r="E179" s="822" t="s">
        <v>5565</v>
      </c>
      <c r="F179" s="831">
        <v>8</v>
      </c>
      <c r="G179" s="831">
        <v>15136</v>
      </c>
      <c r="H179" s="831"/>
      <c r="I179" s="831">
        <v>1892</v>
      </c>
      <c r="J179" s="831">
        <v>11</v>
      </c>
      <c r="K179" s="831">
        <v>20845</v>
      </c>
      <c r="L179" s="831"/>
      <c r="M179" s="831">
        <v>1895</v>
      </c>
      <c r="N179" s="831">
        <v>27</v>
      </c>
      <c r="O179" s="831">
        <v>51813</v>
      </c>
      <c r="P179" s="827"/>
      <c r="Q179" s="832">
        <v>1919</v>
      </c>
    </row>
    <row r="180" spans="1:17" ht="14.45" customHeight="1" x14ac:dyDescent="0.2">
      <c r="A180" s="821" t="s">
        <v>5459</v>
      </c>
      <c r="B180" s="822" t="s">
        <v>5257</v>
      </c>
      <c r="C180" s="822" t="s">
        <v>3727</v>
      </c>
      <c r="D180" s="822" t="s">
        <v>5599</v>
      </c>
      <c r="E180" s="822" t="s">
        <v>5600</v>
      </c>
      <c r="F180" s="831">
        <v>2</v>
      </c>
      <c r="G180" s="831">
        <v>328</v>
      </c>
      <c r="H180" s="831"/>
      <c r="I180" s="831">
        <v>164</v>
      </c>
      <c r="J180" s="831"/>
      <c r="K180" s="831"/>
      <c r="L180" s="831"/>
      <c r="M180" s="831"/>
      <c r="N180" s="831">
        <v>1</v>
      </c>
      <c r="O180" s="831">
        <v>170</v>
      </c>
      <c r="P180" s="827"/>
      <c r="Q180" s="832">
        <v>170</v>
      </c>
    </row>
    <row r="181" spans="1:17" ht="14.45" customHeight="1" x14ac:dyDescent="0.2">
      <c r="A181" s="821" t="s">
        <v>5459</v>
      </c>
      <c r="B181" s="822" t="s">
        <v>5257</v>
      </c>
      <c r="C181" s="822" t="s">
        <v>3727</v>
      </c>
      <c r="D181" s="822" t="s">
        <v>5601</v>
      </c>
      <c r="E181" s="822" t="s">
        <v>5602</v>
      </c>
      <c r="F181" s="831">
        <v>4</v>
      </c>
      <c r="G181" s="831">
        <v>33880</v>
      </c>
      <c r="H181" s="831"/>
      <c r="I181" s="831">
        <v>8470</v>
      </c>
      <c r="J181" s="831">
        <v>6</v>
      </c>
      <c r="K181" s="831">
        <v>50868</v>
      </c>
      <c r="L181" s="831"/>
      <c r="M181" s="831">
        <v>8478</v>
      </c>
      <c r="N181" s="831">
        <v>14</v>
      </c>
      <c r="O181" s="831">
        <v>119714</v>
      </c>
      <c r="P181" s="827"/>
      <c r="Q181" s="832">
        <v>8551</v>
      </c>
    </row>
    <row r="182" spans="1:17" ht="14.45" customHeight="1" x14ac:dyDescent="0.2">
      <c r="A182" s="821" t="s">
        <v>5459</v>
      </c>
      <c r="B182" s="822" t="s">
        <v>5257</v>
      </c>
      <c r="C182" s="822" t="s">
        <v>3727</v>
      </c>
      <c r="D182" s="822" t="s">
        <v>5603</v>
      </c>
      <c r="E182" s="822" t="s">
        <v>5604</v>
      </c>
      <c r="F182" s="831"/>
      <c r="G182" s="831"/>
      <c r="H182" s="831"/>
      <c r="I182" s="831"/>
      <c r="J182" s="831">
        <v>1</v>
      </c>
      <c r="K182" s="831">
        <v>2068</v>
      </c>
      <c r="L182" s="831"/>
      <c r="M182" s="831">
        <v>2068</v>
      </c>
      <c r="N182" s="831">
        <v>1</v>
      </c>
      <c r="O182" s="831">
        <v>2127</v>
      </c>
      <c r="P182" s="827"/>
      <c r="Q182" s="832">
        <v>2127</v>
      </c>
    </row>
    <row r="183" spans="1:17" ht="14.45" customHeight="1" x14ac:dyDescent="0.2">
      <c r="A183" s="821" t="s">
        <v>5459</v>
      </c>
      <c r="B183" s="822" t="s">
        <v>5257</v>
      </c>
      <c r="C183" s="822" t="s">
        <v>3727</v>
      </c>
      <c r="D183" s="822" t="s">
        <v>5605</v>
      </c>
      <c r="E183" s="822" t="s">
        <v>5606</v>
      </c>
      <c r="F183" s="831">
        <v>9</v>
      </c>
      <c r="G183" s="831">
        <v>2565</v>
      </c>
      <c r="H183" s="831"/>
      <c r="I183" s="831">
        <v>285</v>
      </c>
      <c r="J183" s="831">
        <v>4</v>
      </c>
      <c r="K183" s="831">
        <v>1148</v>
      </c>
      <c r="L183" s="831"/>
      <c r="M183" s="831">
        <v>287</v>
      </c>
      <c r="N183" s="831">
        <v>1</v>
      </c>
      <c r="O183" s="831">
        <v>293</v>
      </c>
      <c r="P183" s="827"/>
      <c r="Q183" s="832">
        <v>293</v>
      </c>
    </row>
    <row r="184" spans="1:17" ht="14.45" customHeight="1" x14ac:dyDescent="0.2">
      <c r="A184" s="821" t="s">
        <v>5459</v>
      </c>
      <c r="B184" s="822" t="s">
        <v>5257</v>
      </c>
      <c r="C184" s="822" t="s">
        <v>3727</v>
      </c>
      <c r="D184" s="822" t="s">
        <v>5607</v>
      </c>
      <c r="E184" s="822" t="s">
        <v>5608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384</v>
      </c>
      <c r="P184" s="827"/>
      <c r="Q184" s="832">
        <v>384</v>
      </c>
    </row>
    <row r="185" spans="1:17" ht="14.45" customHeight="1" x14ac:dyDescent="0.2">
      <c r="A185" s="821" t="s">
        <v>5459</v>
      </c>
      <c r="B185" s="822" t="s">
        <v>5257</v>
      </c>
      <c r="C185" s="822" t="s">
        <v>3727</v>
      </c>
      <c r="D185" s="822" t="s">
        <v>5609</v>
      </c>
      <c r="E185" s="822" t="s">
        <v>5610</v>
      </c>
      <c r="F185" s="831"/>
      <c r="G185" s="831"/>
      <c r="H185" s="831"/>
      <c r="I185" s="831"/>
      <c r="J185" s="831">
        <v>2</v>
      </c>
      <c r="K185" s="831">
        <v>710</v>
      </c>
      <c r="L185" s="831"/>
      <c r="M185" s="831">
        <v>355</v>
      </c>
      <c r="N185" s="831"/>
      <c r="O185" s="831"/>
      <c r="P185" s="827"/>
      <c r="Q185" s="832"/>
    </row>
    <row r="186" spans="1:17" ht="14.45" customHeight="1" x14ac:dyDescent="0.2">
      <c r="A186" s="821" t="s">
        <v>5459</v>
      </c>
      <c r="B186" s="822" t="s">
        <v>5257</v>
      </c>
      <c r="C186" s="822" t="s">
        <v>3727</v>
      </c>
      <c r="D186" s="822" t="s">
        <v>5611</v>
      </c>
      <c r="E186" s="822" t="s">
        <v>5612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0</v>
      </c>
      <c r="P186" s="827"/>
      <c r="Q186" s="832">
        <v>0</v>
      </c>
    </row>
    <row r="187" spans="1:17" ht="14.45" customHeight="1" x14ac:dyDescent="0.2">
      <c r="A187" s="821" t="s">
        <v>5459</v>
      </c>
      <c r="B187" s="822" t="s">
        <v>5257</v>
      </c>
      <c r="C187" s="822" t="s">
        <v>3727</v>
      </c>
      <c r="D187" s="822" t="s">
        <v>5613</v>
      </c>
      <c r="E187" s="822" t="s">
        <v>5614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12627</v>
      </c>
      <c r="P187" s="827"/>
      <c r="Q187" s="832">
        <v>12627</v>
      </c>
    </row>
    <row r="188" spans="1:17" ht="14.45" customHeight="1" x14ac:dyDescent="0.2">
      <c r="A188" s="821" t="s">
        <v>5459</v>
      </c>
      <c r="B188" s="822" t="s">
        <v>5257</v>
      </c>
      <c r="C188" s="822" t="s">
        <v>3727</v>
      </c>
      <c r="D188" s="822" t="s">
        <v>5615</v>
      </c>
      <c r="E188" s="822" t="s">
        <v>5616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5617</v>
      </c>
      <c r="B189" s="822" t="s">
        <v>5618</v>
      </c>
      <c r="C189" s="822" t="s">
        <v>3727</v>
      </c>
      <c r="D189" s="822" t="s">
        <v>5619</v>
      </c>
      <c r="E189" s="822" t="s">
        <v>5620</v>
      </c>
      <c r="F189" s="831">
        <v>260</v>
      </c>
      <c r="G189" s="831">
        <v>55380</v>
      </c>
      <c r="H189" s="831"/>
      <c r="I189" s="831">
        <v>213</v>
      </c>
      <c r="J189" s="831">
        <v>300</v>
      </c>
      <c r="K189" s="831">
        <v>64500</v>
      </c>
      <c r="L189" s="831"/>
      <c r="M189" s="831">
        <v>215</v>
      </c>
      <c r="N189" s="831">
        <v>237</v>
      </c>
      <c r="O189" s="831">
        <v>52614</v>
      </c>
      <c r="P189" s="827"/>
      <c r="Q189" s="832">
        <v>222</v>
      </c>
    </row>
    <row r="190" spans="1:17" ht="14.45" customHeight="1" x14ac:dyDescent="0.2">
      <c r="A190" s="821" t="s">
        <v>5617</v>
      </c>
      <c r="B190" s="822" t="s">
        <v>5618</v>
      </c>
      <c r="C190" s="822" t="s">
        <v>3727</v>
      </c>
      <c r="D190" s="822" t="s">
        <v>5621</v>
      </c>
      <c r="E190" s="822" t="s">
        <v>5620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92</v>
      </c>
      <c r="P190" s="827"/>
      <c r="Q190" s="832">
        <v>92</v>
      </c>
    </row>
    <row r="191" spans="1:17" ht="14.45" customHeight="1" x14ac:dyDescent="0.2">
      <c r="A191" s="821" t="s">
        <v>5617</v>
      </c>
      <c r="B191" s="822" t="s">
        <v>5618</v>
      </c>
      <c r="C191" s="822" t="s">
        <v>3727</v>
      </c>
      <c r="D191" s="822" t="s">
        <v>5622</v>
      </c>
      <c r="E191" s="822" t="s">
        <v>5623</v>
      </c>
      <c r="F191" s="831">
        <v>235</v>
      </c>
      <c r="G191" s="831">
        <v>71205</v>
      </c>
      <c r="H191" s="831"/>
      <c r="I191" s="831">
        <v>303</v>
      </c>
      <c r="J191" s="831">
        <v>294</v>
      </c>
      <c r="K191" s="831">
        <v>89670</v>
      </c>
      <c r="L191" s="831"/>
      <c r="M191" s="831">
        <v>305</v>
      </c>
      <c r="N191" s="831">
        <v>213</v>
      </c>
      <c r="O191" s="831">
        <v>66882</v>
      </c>
      <c r="P191" s="827"/>
      <c r="Q191" s="832">
        <v>314</v>
      </c>
    </row>
    <row r="192" spans="1:17" ht="14.45" customHeight="1" x14ac:dyDescent="0.2">
      <c r="A192" s="821" t="s">
        <v>5617</v>
      </c>
      <c r="B192" s="822" t="s">
        <v>5618</v>
      </c>
      <c r="C192" s="822" t="s">
        <v>3727</v>
      </c>
      <c r="D192" s="822" t="s">
        <v>5624</v>
      </c>
      <c r="E192" s="822" t="s">
        <v>5625</v>
      </c>
      <c r="F192" s="831">
        <v>6</v>
      </c>
      <c r="G192" s="831">
        <v>600</v>
      </c>
      <c r="H192" s="831"/>
      <c r="I192" s="831">
        <v>100</v>
      </c>
      <c r="J192" s="831"/>
      <c r="K192" s="831"/>
      <c r="L192" s="831"/>
      <c r="M192" s="831"/>
      <c r="N192" s="831">
        <v>3</v>
      </c>
      <c r="O192" s="831">
        <v>318</v>
      </c>
      <c r="P192" s="827"/>
      <c r="Q192" s="832">
        <v>106</v>
      </c>
    </row>
    <row r="193" spans="1:17" ht="14.45" customHeight="1" x14ac:dyDescent="0.2">
      <c r="A193" s="821" t="s">
        <v>5617</v>
      </c>
      <c r="B193" s="822" t="s">
        <v>5618</v>
      </c>
      <c r="C193" s="822" t="s">
        <v>3727</v>
      </c>
      <c r="D193" s="822" t="s">
        <v>5626</v>
      </c>
      <c r="E193" s="822" t="s">
        <v>5627</v>
      </c>
      <c r="F193" s="831">
        <v>20</v>
      </c>
      <c r="G193" s="831">
        <v>2760</v>
      </c>
      <c r="H193" s="831"/>
      <c r="I193" s="831">
        <v>138</v>
      </c>
      <c r="J193" s="831">
        <v>14</v>
      </c>
      <c r="K193" s="831">
        <v>1946</v>
      </c>
      <c r="L193" s="831"/>
      <c r="M193" s="831">
        <v>139</v>
      </c>
      <c r="N193" s="831">
        <v>19</v>
      </c>
      <c r="O193" s="831">
        <v>2698</v>
      </c>
      <c r="P193" s="827"/>
      <c r="Q193" s="832">
        <v>142</v>
      </c>
    </row>
    <row r="194" spans="1:17" ht="14.45" customHeight="1" x14ac:dyDescent="0.2">
      <c r="A194" s="821" t="s">
        <v>5617</v>
      </c>
      <c r="B194" s="822" t="s">
        <v>5618</v>
      </c>
      <c r="C194" s="822" t="s">
        <v>3727</v>
      </c>
      <c r="D194" s="822" t="s">
        <v>5628</v>
      </c>
      <c r="E194" s="822" t="s">
        <v>5627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194</v>
      </c>
      <c r="P194" s="827"/>
      <c r="Q194" s="832">
        <v>194</v>
      </c>
    </row>
    <row r="195" spans="1:17" ht="14.45" customHeight="1" x14ac:dyDescent="0.2">
      <c r="A195" s="821" t="s">
        <v>5617</v>
      </c>
      <c r="B195" s="822" t="s">
        <v>5618</v>
      </c>
      <c r="C195" s="822" t="s">
        <v>3727</v>
      </c>
      <c r="D195" s="822" t="s">
        <v>5629</v>
      </c>
      <c r="E195" s="822" t="s">
        <v>5630</v>
      </c>
      <c r="F195" s="831">
        <v>3</v>
      </c>
      <c r="G195" s="831">
        <v>1935</v>
      </c>
      <c r="H195" s="831"/>
      <c r="I195" s="831">
        <v>645</v>
      </c>
      <c r="J195" s="831">
        <v>1</v>
      </c>
      <c r="K195" s="831">
        <v>649</v>
      </c>
      <c r="L195" s="831"/>
      <c r="M195" s="831">
        <v>649</v>
      </c>
      <c r="N195" s="831">
        <v>2</v>
      </c>
      <c r="O195" s="831">
        <v>1350</v>
      </c>
      <c r="P195" s="827"/>
      <c r="Q195" s="832">
        <v>675</v>
      </c>
    </row>
    <row r="196" spans="1:17" ht="14.45" customHeight="1" x14ac:dyDescent="0.2">
      <c r="A196" s="821" t="s">
        <v>5617</v>
      </c>
      <c r="B196" s="822" t="s">
        <v>5618</v>
      </c>
      <c r="C196" s="822" t="s">
        <v>3727</v>
      </c>
      <c r="D196" s="822" t="s">
        <v>5631</v>
      </c>
      <c r="E196" s="822" t="s">
        <v>5632</v>
      </c>
      <c r="F196" s="831">
        <v>11</v>
      </c>
      <c r="G196" s="831">
        <v>1925</v>
      </c>
      <c r="H196" s="831"/>
      <c r="I196" s="831">
        <v>175</v>
      </c>
      <c r="J196" s="831">
        <v>12</v>
      </c>
      <c r="K196" s="831">
        <v>2112</v>
      </c>
      <c r="L196" s="831"/>
      <c r="M196" s="831">
        <v>176</v>
      </c>
      <c r="N196" s="831">
        <v>6</v>
      </c>
      <c r="O196" s="831">
        <v>1140</v>
      </c>
      <c r="P196" s="827"/>
      <c r="Q196" s="832">
        <v>190</v>
      </c>
    </row>
    <row r="197" spans="1:17" ht="14.45" customHeight="1" x14ac:dyDescent="0.2">
      <c r="A197" s="821" t="s">
        <v>5617</v>
      </c>
      <c r="B197" s="822" t="s">
        <v>5618</v>
      </c>
      <c r="C197" s="822" t="s">
        <v>3727</v>
      </c>
      <c r="D197" s="822" t="s">
        <v>5633</v>
      </c>
      <c r="E197" s="822" t="s">
        <v>5634</v>
      </c>
      <c r="F197" s="831">
        <v>65</v>
      </c>
      <c r="G197" s="831">
        <v>18005</v>
      </c>
      <c r="H197" s="831"/>
      <c r="I197" s="831">
        <v>277</v>
      </c>
      <c r="J197" s="831">
        <v>80</v>
      </c>
      <c r="K197" s="831">
        <v>22320</v>
      </c>
      <c r="L197" s="831"/>
      <c r="M197" s="831">
        <v>279</v>
      </c>
      <c r="N197" s="831">
        <v>67</v>
      </c>
      <c r="O197" s="831">
        <v>19363</v>
      </c>
      <c r="P197" s="827"/>
      <c r="Q197" s="832">
        <v>289</v>
      </c>
    </row>
    <row r="198" spans="1:17" ht="14.45" customHeight="1" x14ac:dyDescent="0.2">
      <c r="A198" s="821" t="s">
        <v>5617</v>
      </c>
      <c r="B198" s="822" t="s">
        <v>5618</v>
      </c>
      <c r="C198" s="822" t="s">
        <v>3727</v>
      </c>
      <c r="D198" s="822" t="s">
        <v>5635</v>
      </c>
      <c r="E198" s="822" t="s">
        <v>5636</v>
      </c>
      <c r="F198" s="831">
        <v>81</v>
      </c>
      <c r="G198" s="831">
        <v>11421</v>
      </c>
      <c r="H198" s="831"/>
      <c r="I198" s="831">
        <v>141</v>
      </c>
      <c r="J198" s="831">
        <v>99</v>
      </c>
      <c r="K198" s="831">
        <v>14058</v>
      </c>
      <c r="L198" s="831"/>
      <c r="M198" s="831">
        <v>142</v>
      </c>
      <c r="N198" s="831">
        <v>82</v>
      </c>
      <c r="O198" s="831">
        <v>11726</v>
      </c>
      <c r="P198" s="827"/>
      <c r="Q198" s="832">
        <v>143</v>
      </c>
    </row>
    <row r="199" spans="1:17" ht="14.45" customHeight="1" x14ac:dyDescent="0.2">
      <c r="A199" s="821" t="s">
        <v>5617</v>
      </c>
      <c r="B199" s="822" t="s">
        <v>5618</v>
      </c>
      <c r="C199" s="822" t="s">
        <v>3727</v>
      </c>
      <c r="D199" s="822" t="s">
        <v>5637</v>
      </c>
      <c r="E199" s="822" t="s">
        <v>5636</v>
      </c>
      <c r="F199" s="831">
        <v>20</v>
      </c>
      <c r="G199" s="831">
        <v>1580</v>
      </c>
      <c r="H199" s="831"/>
      <c r="I199" s="831">
        <v>79</v>
      </c>
      <c r="J199" s="831">
        <v>14</v>
      </c>
      <c r="K199" s="831">
        <v>1106</v>
      </c>
      <c r="L199" s="831"/>
      <c r="M199" s="831">
        <v>79</v>
      </c>
      <c r="N199" s="831">
        <v>19</v>
      </c>
      <c r="O199" s="831">
        <v>1539</v>
      </c>
      <c r="P199" s="827"/>
      <c r="Q199" s="832">
        <v>81</v>
      </c>
    </row>
    <row r="200" spans="1:17" ht="14.45" customHeight="1" x14ac:dyDescent="0.2">
      <c r="A200" s="821" t="s">
        <v>5617</v>
      </c>
      <c r="B200" s="822" t="s">
        <v>5618</v>
      </c>
      <c r="C200" s="822" t="s">
        <v>3727</v>
      </c>
      <c r="D200" s="822" t="s">
        <v>5638</v>
      </c>
      <c r="E200" s="822" t="s">
        <v>5639</v>
      </c>
      <c r="F200" s="831">
        <v>81</v>
      </c>
      <c r="G200" s="831">
        <v>25596</v>
      </c>
      <c r="H200" s="831"/>
      <c r="I200" s="831">
        <v>316</v>
      </c>
      <c r="J200" s="831">
        <v>99</v>
      </c>
      <c r="K200" s="831">
        <v>31482</v>
      </c>
      <c r="L200" s="831"/>
      <c r="M200" s="831">
        <v>318</v>
      </c>
      <c r="N200" s="831">
        <v>82</v>
      </c>
      <c r="O200" s="831">
        <v>26896</v>
      </c>
      <c r="P200" s="827"/>
      <c r="Q200" s="832">
        <v>328</v>
      </c>
    </row>
    <row r="201" spans="1:17" ht="14.45" customHeight="1" x14ac:dyDescent="0.2">
      <c r="A201" s="821" t="s">
        <v>5617</v>
      </c>
      <c r="B201" s="822" t="s">
        <v>5618</v>
      </c>
      <c r="C201" s="822" t="s">
        <v>3727</v>
      </c>
      <c r="D201" s="822" t="s">
        <v>5640</v>
      </c>
      <c r="E201" s="822" t="s">
        <v>5641</v>
      </c>
      <c r="F201" s="831">
        <v>17</v>
      </c>
      <c r="G201" s="831">
        <v>2805</v>
      </c>
      <c r="H201" s="831"/>
      <c r="I201" s="831">
        <v>165</v>
      </c>
      <c r="J201" s="831">
        <v>15</v>
      </c>
      <c r="K201" s="831">
        <v>2490</v>
      </c>
      <c r="L201" s="831"/>
      <c r="M201" s="831">
        <v>166</v>
      </c>
      <c r="N201" s="831">
        <v>21</v>
      </c>
      <c r="O201" s="831">
        <v>3570</v>
      </c>
      <c r="P201" s="827"/>
      <c r="Q201" s="832">
        <v>170</v>
      </c>
    </row>
    <row r="202" spans="1:17" ht="14.45" customHeight="1" x14ac:dyDescent="0.2">
      <c r="A202" s="821" t="s">
        <v>5617</v>
      </c>
      <c r="B202" s="822" t="s">
        <v>5618</v>
      </c>
      <c r="C202" s="822" t="s">
        <v>3727</v>
      </c>
      <c r="D202" s="822" t="s">
        <v>5642</v>
      </c>
      <c r="E202" s="822" t="s">
        <v>5620</v>
      </c>
      <c r="F202" s="831">
        <v>74</v>
      </c>
      <c r="G202" s="831">
        <v>5476</v>
      </c>
      <c r="H202" s="831"/>
      <c r="I202" s="831">
        <v>74</v>
      </c>
      <c r="J202" s="831">
        <v>77</v>
      </c>
      <c r="K202" s="831">
        <v>5698</v>
      </c>
      <c r="L202" s="831"/>
      <c r="M202" s="831">
        <v>74</v>
      </c>
      <c r="N202" s="831">
        <v>148</v>
      </c>
      <c r="O202" s="831">
        <v>11100</v>
      </c>
      <c r="P202" s="827"/>
      <c r="Q202" s="832">
        <v>75</v>
      </c>
    </row>
    <row r="203" spans="1:17" ht="14.45" customHeight="1" x14ac:dyDescent="0.2">
      <c r="A203" s="821" t="s">
        <v>5617</v>
      </c>
      <c r="B203" s="822" t="s">
        <v>5618</v>
      </c>
      <c r="C203" s="822" t="s">
        <v>3727</v>
      </c>
      <c r="D203" s="822" t="s">
        <v>5643</v>
      </c>
      <c r="E203" s="822" t="s">
        <v>5644</v>
      </c>
      <c r="F203" s="831">
        <v>17</v>
      </c>
      <c r="G203" s="831">
        <v>20672</v>
      </c>
      <c r="H203" s="831"/>
      <c r="I203" s="831">
        <v>1216</v>
      </c>
      <c r="J203" s="831">
        <v>12</v>
      </c>
      <c r="K203" s="831">
        <v>14640</v>
      </c>
      <c r="L203" s="831"/>
      <c r="M203" s="831">
        <v>1220</v>
      </c>
      <c r="N203" s="831">
        <v>16</v>
      </c>
      <c r="O203" s="831">
        <v>19840</v>
      </c>
      <c r="P203" s="827"/>
      <c r="Q203" s="832">
        <v>1240</v>
      </c>
    </row>
    <row r="204" spans="1:17" ht="14.45" customHeight="1" x14ac:dyDescent="0.2">
      <c r="A204" s="821" t="s">
        <v>5617</v>
      </c>
      <c r="B204" s="822" t="s">
        <v>5618</v>
      </c>
      <c r="C204" s="822" t="s">
        <v>3727</v>
      </c>
      <c r="D204" s="822" t="s">
        <v>5645</v>
      </c>
      <c r="E204" s="822" t="s">
        <v>5646</v>
      </c>
      <c r="F204" s="831">
        <v>9</v>
      </c>
      <c r="G204" s="831">
        <v>1044</v>
      </c>
      <c r="H204" s="831"/>
      <c r="I204" s="831">
        <v>116</v>
      </c>
      <c r="J204" s="831">
        <v>9</v>
      </c>
      <c r="K204" s="831">
        <v>1053</v>
      </c>
      <c r="L204" s="831"/>
      <c r="M204" s="831">
        <v>117</v>
      </c>
      <c r="N204" s="831">
        <v>7</v>
      </c>
      <c r="O204" s="831">
        <v>854</v>
      </c>
      <c r="P204" s="827"/>
      <c r="Q204" s="832">
        <v>122</v>
      </c>
    </row>
    <row r="205" spans="1:17" ht="14.45" customHeight="1" x14ac:dyDescent="0.2">
      <c r="A205" s="821" t="s">
        <v>5617</v>
      </c>
      <c r="B205" s="822" t="s">
        <v>5618</v>
      </c>
      <c r="C205" s="822" t="s">
        <v>3727</v>
      </c>
      <c r="D205" s="822" t="s">
        <v>5647</v>
      </c>
      <c r="E205" s="822" t="s">
        <v>5648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380</v>
      </c>
      <c r="P205" s="827"/>
      <c r="Q205" s="832">
        <v>380</v>
      </c>
    </row>
    <row r="206" spans="1:17" ht="14.45" customHeight="1" x14ac:dyDescent="0.2">
      <c r="A206" s="821" t="s">
        <v>5617</v>
      </c>
      <c r="B206" s="822" t="s">
        <v>5618</v>
      </c>
      <c r="C206" s="822" t="s">
        <v>3727</v>
      </c>
      <c r="D206" s="822" t="s">
        <v>5649</v>
      </c>
      <c r="E206" s="822" t="s">
        <v>5650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1124</v>
      </c>
      <c r="P206" s="827"/>
      <c r="Q206" s="832">
        <v>1124</v>
      </c>
    </row>
    <row r="207" spans="1:17" ht="14.45" customHeight="1" x14ac:dyDescent="0.2">
      <c r="A207" s="821" t="s">
        <v>5617</v>
      </c>
      <c r="B207" s="822" t="s">
        <v>5618</v>
      </c>
      <c r="C207" s="822" t="s">
        <v>3727</v>
      </c>
      <c r="D207" s="822" t="s">
        <v>5651</v>
      </c>
      <c r="E207" s="822" t="s">
        <v>5652</v>
      </c>
      <c r="F207" s="831">
        <v>1</v>
      </c>
      <c r="G207" s="831">
        <v>304</v>
      </c>
      <c r="H207" s="831"/>
      <c r="I207" s="831">
        <v>304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5653</v>
      </c>
      <c r="B208" s="822" t="s">
        <v>5654</v>
      </c>
      <c r="C208" s="822" t="s">
        <v>3727</v>
      </c>
      <c r="D208" s="822" t="s">
        <v>5655</v>
      </c>
      <c r="E208" s="822" t="s">
        <v>5656</v>
      </c>
      <c r="F208" s="831">
        <v>7</v>
      </c>
      <c r="G208" s="831">
        <v>413</v>
      </c>
      <c r="H208" s="831"/>
      <c r="I208" s="831">
        <v>59</v>
      </c>
      <c r="J208" s="831">
        <v>5</v>
      </c>
      <c r="K208" s="831">
        <v>295</v>
      </c>
      <c r="L208" s="831"/>
      <c r="M208" s="831">
        <v>59</v>
      </c>
      <c r="N208" s="831">
        <v>4</v>
      </c>
      <c r="O208" s="831">
        <v>252</v>
      </c>
      <c r="P208" s="827"/>
      <c r="Q208" s="832">
        <v>63</v>
      </c>
    </row>
    <row r="209" spans="1:17" ht="14.45" customHeight="1" x14ac:dyDescent="0.2">
      <c r="A209" s="821" t="s">
        <v>5653</v>
      </c>
      <c r="B209" s="822" t="s">
        <v>5654</v>
      </c>
      <c r="C209" s="822" t="s">
        <v>3727</v>
      </c>
      <c r="D209" s="822" t="s">
        <v>5657</v>
      </c>
      <c r="E209" s="822" t="s">
        <v>5658</v>
      </c>
      <c r="F209" s="831">
        <v>4</v>
      </c>
      <c r="G209" s="831">
        <v>528</v>
      </c>
      <c r="H209" s="831"/>
      <c r="I209" s="831">
        <v>132</v>
      </c>
      <c r="J209" s="831">
        <v>4</v>
      </c>
      <c r="K209" s="831">
        <v>532</v>
      </c>
      <c r="L209" s="831"/>
      <c r="M209" s="831">
        <v>133</v>
      </c>
      <c r="N209" s="831">
        <v>3</v>
      </c>
      <c r="O209" s="831">
        <v>429</v>
      </c>
      <c r="P209" s="827"/>
      <c r="Q209" s="832">
        <v>143</v>
      </c>
    </row>
    <row r="210" spans="1:17" ht="14.45" customHeight="1" x14ac:dyDescent="0.2">
      <c r="A210" s="821" t="s">
        <v>5653</v>
      </c>
      <c r="B210" s="822" t="s">
        <v>5654</v>
      </c>
      <c r="C210" s="822" t="s">
        <v>3727</v>
      </c>
      <c r="D210" s="822" t="s">
        <v>5659</v>
      </c>
      <c r="E210" s="822" t="s">
        <v>5660</v>
      </c>
      <c r="F210" s="831"/>
      <c r="G210" s="831"/>
      <c r="H210" s="831"/>
      <c r="I210" s="831"/>
      <c r="J210" s="831"/>
      <c r="K210" s="831"/>
      <c r="L210" s="831"/>
      <c r="M210" s="831"/>
      <c r="N210" s="831">
        <v>3</v>
      </c>
      <c r="O210" s="831">
        <v>621</v>
      </c>
      <c r="P210" s="827"/>
      <c r="Q210" s="832">
        <v>207</v>
      </c>
    </row>
    <row r="211" spans="1:17" ht="14.45" customHeight="1" x14ac:dyDescent="0.2">
      <c r="A211" s="821" t="s">
        <v>5653</v>
      </c>
      <c r="B211" s="822" t="s">
        <v>5654</v>
      </c>
      <c r="C211" s="822" t="s">
        <v>3727</v>
      </c>
      <c r="D211" s="822" t="s">
        <v>5661</v>
      </c>
      <c r="E211" s="822" t="s">
        <v>5662</v>
      </c>
      <c r="F211" s="831"/>
      <c r="G211" s="831"/>
      <c r="H211" s="831"/>
      <c r="I211" s="831"/>
      <c r="J211" s="831">
        <v>2</v>
      </c>
      <c r="K211" s="831">
        <v>370</v>
      </c>
      <c r="L211" s="831"/>
      <c r="M211" s="831">
        <v>185</v>
      </c>
      <c r="N211" s="831">
        <v>5</v>
      </c>
      <c r="O211" s="831">
        <v>975</v>
      </c>
      <c r="P211" s="827"/>
      <c r="Q211" s="832">
        <v>195</v>
      </c>
    </row>
    <row r="212" spans="1:17" ht="14.45" customHeight="1" x14ac:dyDescent="0.2">
      <c r="A212" s="821" t="s">
        <v>5653</v>
      </c>
      <c r="B212" s="822" t="s">
        <v>5654</v>
      </c>
      <c r="C212" s="822" t="s">
        <v>3727</v>
      </c>
      <c r="D212" s="822" t="s">
        <v>5663</v>
      </c>
      <c r="E212" s="822" t="s">
        <v>5664</v>
      </c>
      <c r="F212" s="831">
        <v>1</v>
      </c>
      <c r="G212" s="831">
        <v>341</v>
      </c>
      <c r="H212" s="831"/>
      <c r="I212" s="831">
        <v>341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5653</v>
      </c>
      <c r="B213" s="822" t="s">
        <v>5654</v>
      </c>
      <c r="C213" s="822" t="s">
        <v>3727</v>
      </c>
      <c r="D213" s="822" t="s">
        <v>5665</v>
      </c>
      <c r="E213" s="822" t="s">
        <v>5666</v>
      </c>
      <c r="F213" s="831">
        <v>7</v>
      </c>
      <c r="G213" s="831">
        <v>2457</v>
      </c>
      <c r="H213" s="831"/>
      <c r="I213" s="831">
        <v>351</v>
      </c>
      <c r="J213" s="831">
        <v>8</v>
      </c>
      <c r="K213" s="831">
        <v>2824</v>
      </c>
      <c r="L213" s="831"/>
      <c r="M213" s="831">
        <v>353</v>
      </c>
      <c r="N213" s="831">
        <v>5</v>
      </c>
      <c r="O213" s="831">
        <v>1820</v>
      </c>
      <c r="P213" s="827"/>
      <c r="Q213" s="832">
        <v>364</v>
      </c>
    </row>
    <row r="214" spans="1:17" ht="14.45" customHeight="1" x14ac:dyDescent="0.2">
      <c r="A214" s="821" t="s">
        <v>5653</v>
      </c>
      <c r="B214" s="822" t="s">
        <v>5654</v>
      </c>
      <c r="C214" s="822" t="s">
        <v>3727</v>
      </c>
      <c r="D214" s="822" t="s">
        <v>5667</v>
      </c>
      <c r="E214" s="822" t="s">
        <v>5668</v>
      </c>
      <c r="F214" s="831">
        <v>11</v>
      </c>
      <c r="G214" s="831">
        <v>3388</v>
      </c>
      <c r="H214" s="831"/>
      <c r="I214" s="831">
        <v>308</v>
      </c>
      <c r="J214" s="831">
        <v>8</v>
      </c>
      <c r="K214" s="831">
        <v>2480</v>
      </c>
      <c r="L214" s="831"/>
      <c r="M214" s="831">
        <v>310</v>
      </c>
      <c r="N214" s="831">
        <v>9</v>
      </c>
      <c r="O214" s="831">
        <v>2997</v>
      </c>
      <c r="P214" s="827"/>
      <c r="Q214" s="832">
        <v>333</v>
      </c>
    </row>
    <row r="215" spans="1:17" ht="14.45" customHeight="1" x14ac:dyDescent="0.2">
      <c r="A215" s="821" t="s">
        <v>5653</v>
      </c>
      <c r="B215" s="822" t="s">
        <v>5654</v>
      </c>
      <c r="C215" s="822" t="s">
        <v>3727</v>
      </c>
      <c r="D215" s="822" t="s">
        <v>5669</v>
      </c>
      <c r="E215" s="822" t="s">
        <v>5670</v>
      </c>
      <c r="F215" s="831">
        <v>3</v>
      </c>
      <c r="G215" s="831">
        <v>1497</v>
      </c>
      <c r="H215" s="831"/>
      <c r="I215" s="831">
        <v>499</v>
      </c>
      <c r="J215" s="831">
        <v>1</v>
      </c>
      <c r="K215" s="831">
        <v>503</v>
      </c>
      <c r="L215" s="831"/>
      <c r="M215" s="831">
        <v>503</v>
      </c>
      <c r="N215" s="831">
        <v>2</v>
      </c>
      <c r="O215" s="831">
        <v>1082</v>
      </c>
      <c r="P215" s="827"/>
      <c r="Q215" s="832">
        <v>541</v>
      </c>
    </row>
    <row r="216" spans="1:17" ht="14.45" customHeight="1" x14ac:dyDescent="0.2">
      <c r="A216" s="821" t="s">
        <v>5653</v>
      </c>
      <c r="B216" s="822" t="s">
        <v>5654</v>
      </c>
      <c r="C216" s="822" t="s">
        <v>3727</v>
      </c>
      <c r="D216" s="822" t="s">
        <v>5671</v>
      </c>
      <c r="E216" s="822" t="s">
        <v>5672</v>
      </c>
      <c r="F216" s="831">
        <v>11</v>
      </c>
      <c r="G216" s="831">
        <v>4136</v>
      </c>
      <c r="H216" s="831"/>
      <c r="I216" s="831">
        <v>376</v>
      </c>
      <c r="J216" s="831">
        <v>9</v>
      </c>
      <c r="K216" s="831">
        <v>3420</v>
      </c>
      <c r="L216" s="831"/>
      <c r="M216" s="831">
        <v>380</v>
      </c>
      <c r="N216" s="831">
        <v>10</v>
      </c>
      <c r="O216" s="831">
        <v>4000</v>
      </c>
      <c r="P216" s="827"/>
      <c r="Q216" s="832">
        <v>400</v>
      </c>
    </row>
    <row r="217" spans="1:17" ht="14.45" customHeight="1" x14ac:dyDescent="0.2">
      <c r="A217" s="821" t="s">
        <v>5653</v>
      </c>
      <c r="B217" s="822" t="s">
        <v>5654</v>
      </c>
      <c r="C217" s="822" t="s">
        <v>3727</v>
      </c>
      <c r="D217" s="822" t="s">
        <v>5673</v>
      </c>
      <c r="E217" s="822" t="s">
        <v>5674</v>
      </c>
      <c r="F217" s="831">
        <v>2</v>
      </c>
      <c r="G217" s="831">
        <v>926</v>
      </c>
      <c r="H217" s="831"/>
      <c r="I217" s="831">
        <v>463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5653</v>
      </c>
      <c r="B218" s="822" t="s">
        <v>5654</v>
      </c>
      <c r="C218" s="822" t="s">
        <v>3727</v>
      </c>
      <c r="D218" s="822" t="s">
        <v>5675</v>
      </c>
      <c r="E218" s="822" t="s">
        <v>5676</v>
      </c>
      <c r="F218" s="831">
        <v>13</v>
      </c>
      <c r="G218" s="831">
        <v>2327</v>
      </c>
      <c r="H218" s="831"/>
      <c r="I218" s="831">
        <v>179</v>
      </c>
      <c r="J218" s="831">
        <v>21</v>
      </c>
      <c r="K218" s="831">
        <v>3801</v>
      </c>
      <c r="L218" s="831"/>
      <c r="M218" s="831">
        <v>181</v>
      </c>
      <c r="N218" s="831">
        <v>17</v>
      </c>
      <c r="O218" s="831">
        <v>3230</v>
      </c>
      <c r="P218" s="827"/>
      <c r="Q218" s="832">
        <v>190</v>
      </c>
    </row>
    <row r="219" spans="1:17" ht="14.45" customHeight="1" x14ac:dyDescent="0.2">
      <c r="A219" s="821" t="s">
        <v>5653</v>
      </c>
      <c r="B219" s="822" t="s">
        <v>5654</v>
      </c>
      <c r="C219" s="822" t="s">
        <v>3727</v>
      </c>
      <c r="D219" s="822" t="s">
        <v>5677</v>
      </c>
      <c r="E219" s="822" t="s">
        <v>5678</v>
      </c>
      <c r="F219" s="831">
        <v>1</v>
      </c>
      <c r="G219" s="831">
        <v>172</v>
      </c>
      <c r="H219" s="831"/>
      <c r="I219" s="831">
        <v>172</v>
      </c>
      <c r="J219" s="831">
        <v>1</v>
      </c>
      <c r="K219" s="831">
        <v>174</v>
      </c>
      <c r="L219" s="831"/>
      <c r="M219" s="831">
        <v>174</v>
      </c>
      <c r="N219" s="831"/>
      <c r="O219" s="831"/>
      <c r="P219" s="827"/>
      <c r="Q219" s="832"/>
    </row>
    <row r="220" spans="1:17" ht="14.45" customHeight="1" x14ac:dyDescent="0.2">
      <c r="A220" s="821" t="s">
        <v>5653</v>
      </c>
      <c r="B220" s="822" t="s">
        <v>5654</v>
      </c>
      <c r="C220" s="822" t="s">
        <v>3727</v>
      </c>
      <c r="D220" s="822" t="s">
        <v>5679</v>
      </c>
      <c r="E220" s="822" t="s">
        <v>5680</v>
      </c>
      <c r="F220" s="831"/>
      <c r="G220" s="831"/>
      <c r="H220" s="831"/>
      <c r="I220" s="831"/>
      <c r="J220" s="831">
        <v>6</v>
      </c>
      <c r="K220" s="831">
        <v>12942</v>
      </c>
      <c r="L220" s="831"/>
      <c r="M220" s="831">
        <v>2157</v>
      </c>
      <c r="N220" s="831">
        <v>2</v>
      </c>
      <c r="O220" s="831">
        <v>4596</v>
      </c>
      <c r="P220" s="827"/>
      <c r="Q220" s="832">
        <v>2298</v>
      </c>
    </row>
    <row r="221" spans="1:17" ht="14.45" customHeight="1" x14ac:dyDescent="0.2">
      <c r="A221" s="821" t="s">
        <v>5653</v>
      </c>
      <c r="B221" s="822" t="s">
        <v>5654</v>
      </c>
      <c r="C221" s="822" t="s">
        <v>3727</v>
      </c>
      <c r="D221" s="822" t="s">
        <v>5681</v>
      </c>
      <c r="E221" s="822" t="s">
        <v>5682</v>
      </c>
      <c r="F221" s="831"/>
      <c r="G221" s="831"/>
      <c r="H221" s="831"/>
      <c r="I221" s="831"/>
      <c r="J221" s="831">
        <v>1</v>
      </c>
      <c r="K221" s="831">
        <v>293</v>
      </c>
      <c r="L221" s="831"/>
      <c r="M221" s="831">
        <v>293</v>
      </c>
      <c r="N221" s="831">
        <v>1</v>
      </c>
      <c r="O221" s="831">
        <v>316</v>
      </c>
      <c r="P221" s="827"/>
      <c r="Q221" s="832">
        <v>316</v>
      </c>
    </row>
    <row r="222" spans="1:17" ht="14.45" customHeight="1" x14ac:dyDescent="0.2">
      <c r="A222" s="821" t="s">
        <v>5683</v>
      </c>
      <c r="B222" s="822" t="s">
        <v>5684</v>
      </c>
      <c r="C222" s="822" t="s">
        <v>3727</v>
      </c>
      <c r="D222" s="822" t="s">
        <v>5685</v>
      </c>
      <c r="E222" s="822" t="s">
        <v>5686</v>
      </c>
      <c r="F222" s="831">
        <v>362</v>
      </c>
      <c r="G222" s="831">
        <v>63350</v>
      </c>
      <c r="H222" s="831"/>
      <c r="I222" s="831">
        <v>175</v>
      </c>
      <c r="J222" s="831">
        <v>326</v>
      </c>
      <c r="K222" s="831">
        <v>57376</v>
      </c>
      <c r="L222" s="831"/>
      <c r="M222" s="831">
        <v>176</v>
      </c>
      <c r="N222" s="831">
        <v>270</v>
      </c>
      <c r="O222" s="831">
        <v>51300</v>
      </c>
      <c r="P222" s="827"/>
      <c r="Q222" s="832">
        <v>190</v>
      </c>
    </row>
    <row r="223" spans="1:17" ht="14.45" customHeight="1" x14ac:dyDescent="0.2">
      <c r="A223" s="821" t="s">
        <v>5683</v>
      </c>
      <c r="B223" s="822" t="s">
        <v>5684</v>
      </c>
      <c r="C223" s="822" t="s">
        <v>3727</v>
      </c>
      <c r="D223" s="822" t="s">
        <v>5687</v>
      </c>
      <c r="E223" s="822" t="s">
        <v>5688</v>
      </c>
      <c r="F223" s="831"/>
      <c r="G223" s="831"/>
      <c r="H223" s="831"/>
      <c r="I223" s="831"/>
      <c r="J223" s="831">
        <v>19</v>
      </c>
      <c r="K223" s="831">
        <v>20425</v>
      </c>
      <c r="L223" s="831"/>
      <c r="M223" s="831">
        <v>1075</v>
      </c>
      <c r="N223" s="831"/>
      <c r="O223" s="831"/>
      <c r="P223" s="827"/>
      <c r="Q223" s="832"/>
    </row>
    <row r="224" spans="1:17" ht="14.45" customHeight="1" x14ac:dyDescent="0.2">
      <c r="A224" s="821" t="s">
        <v>5683</v>
      </c>
      <c r="B224" s="822" t="s">
        <v>5684</v>
      </c>
      <c r="C224" s="822" t="s">
        <v>3727</v>
      </c>
      <c r="D224" s="822" t="s">
        <v>5689</v>
      </c>
      <c r="E224" s="822" t="s">
        <v>5690</v>
      </c>
      <c r="F224" s="831"/>
      <c r="G224" s="831"/>
      <c r="H224" s="831"/>
      <c r="I224" s="831"/>
      <c r="J224" s="831">
        <v>2</v>
      </c>
      <c r="K224" s="831">
        <v>94</v>
      </c>
      <c r="L224" s="831"/>
      <c r="M224" s="831">
        <v>47</v>
      </c>
      <c r="N224" s="831">
        <v>12</v>
      </c>
      <c r="O224" s="831">
        <v>588</v>
      </c>
      <c r="P224" s="827"/>
      <c r="Q224" s="832">
        <v>49</v>
      </c>
    </row>
    <row r="225" spans="1:17" ht="14.45" customHeight="1" x14ac:dyDescent="0.2">
      <c r="A225" s="821" t="s">
        <v>5683</v>
      </c>
      <c r="B225" s="822" t="s">
        <v>5684</v>
      </c>
      <c r="C225" s="822" t="s">
        <v>3727</v>
      </c>
      <c r="D225" s="822" t="s">
        <v>5691</v>
      </c>
      <c r="E225" s="822" t="s">
        <v>5692</v>
      </c>
      <c r="F225" s="831">
        <v>6</v>
      </c>
      <c r="G225" s="831">
        <v>2088</v>
      </c>
      <c r="H225" s="831"/>
      <c r="I225" s="831">
        <v>348</v>
      </c>
      <c r="J225" s="831">
        <v>2</v>
      </c>
      <c r="K225" s="831">
        <v>696</v>
      </c>
      <c r="L225" s="831"/>
      <c r="M225" s="831">
        <v>348</v>
      </c>
      <c r="N225" s="831">
        <v>5</v>
      </c>
      <c r="O225" s="831">
        <v>1745</v>
      </c>
      <c r="P225" s="827"/>
      <c r="Q225" s="832">
        <v>349</v>
      </c>
    </row>
    <row r="226" spans="1:17" ht="14.45" customHeight="1" x14ac:dyDescent="0.2">
      <c r="A226" s="821" t="s">
        <v>5683</v>
      </c>
      <c r="B226" s="822" t="s">
        <v>5684</v>
      </c>
      <c r="C226" s="822" t="s">
        <v>3727</v>
      </c>
      <c r="D226" s="822" t="s">
        <v>5693</v>
      </c>
      <c r="E226" s="822" t="s">
        <v>5694</v>
      </c>
      <c r="F226" s="831">
        <v>2</v>
      </c>
      <c r="G226" s="831">
        <v>756</v>
      </c>
      <c r="H226" s="831"/>
      <c r="I226" s="831">
        <v>378</v>
      </c>
      <c r="J226" s="831"/>
      <c r="K226" s="831"/>
      <c r="L226" s="831"/>
      <c r="M226" s="831"/>
      <c r="N226" s="831">
        <v>4</v>
      </c>
      <c r="O226" s="831">
        <v>1516</v>
      </c>
      <c r="P226" s="827"/>
      <c r="Q226" s="832">
        <v>379</v>
      </c>
    </row>
    <row r="227" spans="1:17" ht="14.45" customHeight="1" x14ac:dyDescent="0.2">
      <c r="A227" s="821" t="s">
        <v>5683</v>
      </c>
      <c r="B227" s="822" t="s">
        <v>5684</v>
      </c>
      <c r="C227" s="822" t="s">
        <v>3727</v>
      </c>
      <c r="D227" s="822" t="s">
        <v>5695</v>
      </c>
      <c r="E227" s="822" t="s">
        <v>5696</v>
      </c>
      <c r="F227" s="831">
        <v>1</v>
      </c>
      <c r="G227" s="831">
        <v>34</v>
      </c>
      <c r="H227" s="831"/>
      <c r="I227" s="831">
        <v>34</v>
      </c>
      <c r="J227" s="831"/>
      <c r="K227" s="831"/>
      <c r="L227" s="831"/>
      <c r="M227" s="831"/>
      <c r="N227" s="831">
        <v>1</v>
      </c>
      <c r="O227" s="831">
        <v>35</v>
      </c>
      <c r="P227" s="827"/>
      <c r="Q227" s="832">
        <v>35</v>
      </c>
    </row>
    <row r="228" spans="1:17" ht="14.45" customHeight="1" x14ac:dyDescent="0.2">
      <c r="A228" s="821" t="s">
        <v>5683</v>
      </c>
      <c r="B228" s="822" t="s">
        <v>5684</v>
      </c>
      <c r="C228" s="822" t="s">
        <v>3727</v>
      </c>
      <c r="D228" s="822" t="s">
        <v>5697</v>
      </c>
      <c r="E228" s="822" t="s">
        <v>5698</v>
      </c>
      <c r="F228" s="831"/>
      <c r="G228" s="831"/>
      <c r="H228" s="831"/>
      <c r="I228" s="831"/>
      <c r="J228" s="831"/>
      <c r="K228" s="831"/>
      <c r="L228" s="831"/>
      <c r="M228" s="831"/>
      <c r="N228" s="831">
        <v>5</v>
      </c>
      <c r="O228" s="831">
        <v>2630</v>
      </c>
      <c r="P228" s="827"/>
      <c r="Q228" s="832">
        <v>526</v>
      </c>
    </row>
    <row r="229" spans="1:17" ht="14.45" customHeight="1" x14ac:dyDescent="0.2">
      <c r="A229" s="821" t="s">
        <v>5683</v>
      </c>
      <c r="B229" s="822" t="s">
        <v>5684</v>
      </c>
      <c r="C229" s="822" t="s">
        <v>3727</v>
      </c>
      <c r="D229" s="822" t="s">
        <v>5699</v>
      </c>
      <c r="E229" s="822" t="s">
        <v>5700</v>
      </c>
      <c r="F229" s="831">
        <v>6</v>
      </c>
      <c r="G229" s="831">
        <v>348</v>
      </c>
      <c r="H229" s="831"/>
      <c r="I229" s="831">
        <v>58</v>
      </c>
      <c r="J229" s="831">
        <v>3</v>
      </c>
      <c r="K229" s="831">
        <v>174</v>
      </c>
      <c r="L229" s="831"/>
      <c r="M229" s="831">
        <v>58</v>
      </c>
      <c r="N229" s="831">
        <v>2</v>
      </c>
      <c r="O229" s="831">
        <v>118</v>
      </c>
      <c r="P229" s="827"/>
      <c r="Q229" s="832">
        <v>59</v>
      </c>
    </row>
    <row r="230" spans="1:17" ht="14.45" customHeight="1" x14ac:dyDescent="0.2">
      <c r="A230" s="821" t="s">
        <v>5683</v>
      </c>
      <c r="B230" s="822" t="s">
        <v>5684</v>
      </c>
      <c r="C230" s="822" t="s">
        <v>3727</v>
      </c>
      <c r="D230" s="822" t="s">
        <v>5701</v>
      </c>
      <c r="E230" s="822" t="s">
        <v>5702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149</v>
      </c>
      <c r="P230" s="827"/>
      <c r="Q230" s="832">
        <v>149</v>
      </c>
    </row>
    <row r="231" spans="1:17" ht="14.45" customHeight="1" x14ac:dyDescent="0.2">
      <c r="A231" s="821" t="s">
        <v>5683</v>
      </c>
      <c r="B231" s="822" t="s">
        <v>5684</v>
      </c>
      <c r="C231" s="822" t="s">
        <v>3727</v>
      </c>
      <c r="D231" s="822" t="s">
        <v>5703</v>
      </c>
      <c r="E231" s="822" t="s">
        <v>5704</v>
      </c>
      <c r="F231" s="831">
        <v>98</v>
      </c>
      <c r="G231" s="831">
        <v>13524</v>
      </c>
      <c r="H231" s="831"/>
      <c r="I231" s="831">
        <v>138</v>
      </c>
      <c r="J231" s="831">
        <v>107</v>
      </c>
      <c r="K231" s="831">
        <v>14873</v>
      </c>
      <c r="L231" s="831"/>
      <c r="M231" s="831">
        <v>139</v>
      </c>
      <c r="N231" s="831">
        <v>73</v>
      </c>
      <c r="O231" s="831">
        <v>10439</v>
      </c>
      <c r="P231" s="827"/>
      <c r="Q231" s="832">
        <v>143</v>
      </c>
    </row>
    <row r="232" spans="1:17" ht="14.45" customHeight="1" x14ac:dyDescent="0.2">
      <c r="A232" s="821" t="s">
        <v>5683</v>
      </c>
      <c r="B232" s="822" t="s">
        <v>5684</v>
      </c>
      <c r="C232" s="822" t="s">
        <v>3727</v>
      </c>
      <c r="D232" s="822" t="s">
        <v>5705</v>
      </c>
      <c r="E232" s="822" t="s">
        <v>5706</v>
      </c>
      <c r="F232" s="831">
        <v>28</v>
      </c>
      <c r="G232" s="831">
        <v>2576</v>
      </c>
      <c r="H232" s="831"/>
      <c r="I232" s="831">
        <v>92</v>
      </c>
      <c r="J232" s="831">
        <v>33</v>
      </c>
      <c r="K232" s="831">
        <v>3069</v>
      </c>
      <c r="L232" s="831"/>
      <c r="M232" s="831">
        <v>93</v>
      </c>
      <c r="N232" s="831">
        <v>13</v>
      </c>
      <c r="O232" s="831">
        <v>1300</v>
      </c>
      <c r="P232" s="827"/>
      <c r="Q232" s="832">
        <v>100</v>
      </c>
    </row>
    <row r="233" spans="1:17" ht="14.45" customHeight="1" x14ac:dyDescent="0.2">
      <c r="A233" s="821" t="s">
        <v>5683</v>
      </c>
      <c r="B233" s="822" t="s">
        <v>5684</v>
      </c>
      <c r="C233" s="822" t="s">
        <v>3727</v>
      </c>
      <c r="D233" s="822" t="s">
        <v>5707</v>
      </c>
      <c r="E233" s="822" t="s">
        <v>5708</v>
      </c>
      <c r="F233" s="831">
        <v>1</v>
      </c>
      <c r="G233" s="831">
        <v>140</v>
      </c>
      <c r="H233" s="831"/>
      <c r="I233" s="831">
        <v>140</v>
      </c>
      <c r="J233" s="831"/>
      <c r="K233" s="831"/>
      <c r="L233" s="831"/>
      <c r="M233" s="831"/>
      <c r="N233" s="831">
        <v>1</v>
      </c>
      <c r="O233" s="831">
        <v>144</v>
      </c>
      <c r="P233" s="827"/>
      <c r="Q233" s="832">
        <v>144</v>
      </c>
    </row>
    <row r="234" spans="1:17" ht="14.45" customHeight="1" x14ac:dyDescent="0.2">
      <c r="A234" s="821" t="s">
        <v>5683</v>
      </c>
      <c r="B234" s="822" t="s">
        <v>5684</v>
      </c>
      <c r="C234" s="822" t="s">
        <v>3727</v>
      </c>
      <c r="D234" s="822" t="s">
        <v>5709</v>
      </c>
      <c r="E234" s="822" t="s">
        <v>5710</v>
      </c>
      <c r="F234" s="831">
        <v>3</v>
      </c>
      <c r="G234" s="831">
        <v>987</v>
      </c>
      <c r="H234" s="831"/>
      <c r="I234" s="831">
        <v>329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5683</v>
      </c>
      <c r="B235" s="822" t="s">
        <v>5684</v>
      </c>
      <c r="C235" s="822" t="s">
        <v>3727</v>
      </c>
      <c r="D235" s="822" t="s">
        <v>5711</v>
      </c>
      <c r="E235" s="822" t="s">
        <v>5712</v>
      </c>
      <c r="F235" s="831">
        <v>18</v>
      </c>
      <c r="G235" s="831">
        <v>936</v>
      </c>
      <c r="H235" s="831"/>
      <c r="I235" s="831">
        <v>52</v>
      </c>
      <c r="J235" s="831">
        <v>15</v>
      </c>
      <c r="K235" s="831">
        <v>780</v>
      </c>
      <c r="L235" s="831"/>
      <c r="M235" s="831">
        <v>52</v>
      </c>
      <c r="N235" s="831">
        <v>13</v>
      </c>
      <c r="O235" s="831">
        <v>689</v>
      </c>
      <c r="P235" s="827"/>
      <c r="Q235" s="832">
        <v>53</v>
      </c>
    </row>
    <row r="236" spans="1:17" ht="14.45" customHeight="1" x14ac:dyDescent="0.2">
      <c r="A236" s="821" t="s">
        <v>5683</v>
      </c>
      <c r="B236" s="822" t="s">
        <v>5684</v>
      </c>
      <c r="C236" s="822" t="s">
        <v>3727</v>
      </c>
      <c r="D236" s="822" t="s">
        <v>5713</v>
      </c>
      <c r="E236" s="822" t="s">
        <v>5714</v>
      </c>
      <c r="F236" s="831"/>
      <c r="G236" s="831"/>
      <c r="H236" s="831"/>
      <c r="I236" s="831"/>
      <c r="J236" s="831">
        <v>19</v>
      </c>
      <c r="K236" s="831">
        <v>16986</v>
      </c>
      <c r="L236" s="831"/>
      <c r="M236" s="831">
        <v>894</v>
      </c>
      <c r="N236" s="831"/>
      <c r="O236" s="831"/>
      <c r="P236" s="827"/>
      <c r="Q236" s="832"/>
    </row>
    <row r="237" spans="1:17" ht="14.45" customHeight="1" x14ac:dyDescent="0.2">
      <c r="A237" s="821" t="s">
        <v>5683</v>
      </c>
      <c r="B237" s="822" t="s">
        <v>5684</v>
      </c>
      <c r="C237" s="822" t="s">
        <v>3727</v>
      </c>
      <c r="D237" s="822" t="s">
        <v>5715</v>
      </c>
      <c r="E237" s="822" t="s">
        <v>5716</v>
      </c>
      <c r="F237" s="831">
        <v>73</v>
      </c>
      <c r="G237" s="831">
        <v>19126</v>
      </c>
      <c r="H237" s="831"/>
      <c r="I237" s="831">
        <v>262</v>
      </c>
      <c r="J237" s="831">
        <v>83</v>
      </c>
      <c r="K237" s="831">
        <v>21912</v>
      </c>
      <c r="L237" s="831"/>
      <c r="M237" s="831">
        <v>264</v>
      </c>
      <c r="N237" s="831">
        <v>57</v>
      </c>
      <c r="O237" s="831">
        <v>15276</v>
      </c>
      <c r="P237" s="827"/>
      <c r="Q237" s="832">
        <v>268</v>
      </c>
    </row>
    <row r="238" spans="1:17" ht="14.45" customHeight="1" x14ac:dyDescent="0.2">
      <c r="A238" s="821" t="s">
        <v>5683</v>
      </c>
      <c r="B238" s="822" t="s">
        <v>5684</v>
      </c>
      <c r="C238" s="822" t="s">
        <v>3727</v>
      </c>
      <c r="D238" s="822" t="s">
        <v>5717</v>
      </c>
      <c r="E238" s="822" t="s">
        <v>5718</v>
      </c>
      <c r="F238" s="831">
        <v>4</v>
      </c>
      <c r="G238" s="831">
        <v>664</v>
      </c>
      <c r="H238" s="831"/>
      <c r="I238" s="831">
        <v>166</v>
      </c>
      <c r="J238" s="831">
        <v>5</v>
      </c>
      <c r="K238" s="831">
        <v>835</v>
      </c>
      <c r="L238" s="831"/>
      <c r="M238" s="831">
        <v>167</v>
      </c>
      <c r="N238" s="831">
        <v>7</v>
      </c>
      <c r="O238" s="831">
        <v>1183</v>
      </c>
      <c r="P238" s="827"/>
      <c r="Q238" s="832">
        <v>169</v>
      </c>
    </row>
    <row r="239" spans="1:17" ht="14.45" customHeight="1" x14ac:dyDescent="0.2">
      <c r="A239" s="821" t="s">
        <v>5683</v>
      </c>
      <c r="B239" s="822" t="s">
        <v>5684</v>
      </c>
      <c r="C239" s="822" t="s">
        <v>3727</v>
      </c>
      <c r="D239" s="822" t="s">
        <v>5719</v>
      </c>
      <c r="E239" s="822" t="s">
        <v>5720</v>
      </c>
      <c r="F239" s="831"/>
      <c r="G239" s="831"/>
      <c r="H239" s="831"/>
      <c r="I239" s="831"/>
      <c r="J239" s="831"/>
      <c r="K239" s="831"/>
      <c r="L239" s="831"/>
      <c r="M239" s="831"/>
      <c r="N239" s="831">
        <v>74</v>
      </c>
      <c r="O239" s="831">
        <v>96940</v>
      </c>
      <c r="P239" s="827"/>
      <c r="Q239" s="832">
        <v>1310</v>
      </c>
    </row>
    <row r="240" spans="1:17" ht="14.45" customHeight="1" x14ac:dyDescent="0.2">
      <c r="A240" s="821" t="s">
        <v>5683</v>
      </c>
      <c r="B240" s="822" t="s">
        <v>5684</v>
      </c>
      <c r="C240" s="822" t="s">
        <v>3727</v>
      </c>
      <c r="D240" s="822" t="s">
        <v>5721</v>
      </c>
      <c r="E240" s="822" t="s">
        <v>5720</v>
      </c>
      <c r="F240" s="831"/>
      <c r="G240" s="831"/>
      <c r="H240" s="831"/>
      <c r="I240" s="831"/>
      <c r="J240" s="831"/>
      <c r="K240" s="831"/>
      <c r="L240" s="831"/>
      <c r="M240" s="831"/>
      <c r="N240" s="831">
        <v>4</v>
      </c>
      <c r="O240" s="831">
        <v>5240</v>
      </c>
      <c r="P240" s="827"/>
      <c r="Q240" s="832">
        <v>1310</v>
      </c>
    </row>
    <row r="241" spans="1:17" ht="14.45" customHeight="1" x14ac:dyDescent="0.2">
      <c r="A241" s="821" t="s">
        <v>5722</v>
      </c>
      <c r="B241" s="822" t="s">
        <v>5456</v>
      </c>
      <c r="C241" s="822" t="s">
        <v>3727</v>
      </c>
      <c r="D241" s="822" t="s">
        <v>5723</v>
      </c>
      <c r="E241" s="822" t="s">
        <v>5724</v>
      </c>
      <c r="F241" s="831"/>
      <c r="G241" s="831"/>
      <c r="H241" s="831"/>
      <c r="I241" s="831"/>
      <c r="J241" s="831">
        <v>1</v>
      </c>
      <c r="K241" s="831">
        <v>168</v>
      </c>
      <c r="L241" s="831"/>
      <c r="M241" s="831">
        <v>168</v>
      </c>
      <c r="N241" s="831"/>
      <c r="O241" s="831"/>
      <c r="P241" s="827"/>
      <c r="Q241" s="832"/>
    </row>
    <row r="242" spans="1:17" ht="14.45" customHeight="1" x14ac:dyDescent="0.2">
      <c r="A242" s="821" t="s">
        <v>5722</v>
      </c>
      <c r="B242" s="822" t="s">
        <v>5456</v>
      </c>
      <c r="C242" s="822" t="s">
        <v>3727</v>
      </c>
      <c r="D242" s="822" t="s">
        <v>5725</v>
      </c>
      <c r="E242" s="822" t="s">
        <v>5726</v>
      </c>
      <c r="F242" s="831"/>
      <c r="G242" s="831"/>
      <c r="H242" s="831"/>
      <c r="I242" s="831"/>
      <c r="J242" s="831">
        <v>1</v>
      </c>
      <c r="K242" s="831">
        <v>175</v>
      </c>
      <c r="L242" s="831"/>
      <c r="M242" s="831">
        <v>175</v>
      </c>
      <c r="N242" s="831"/>
      <c r="O242" s="831"/>
      <c r="P242" s="827"/>
      <c r="Q242" s="832"/>
    </row>
    <row r="243" spans="1:17" ht="14.45" customHeight="1" x14ac:dyDescent="0.2">
      <c r="A243" s="821" t="s">
        <v>5722</v>
      </c>
      <c r="B243" s="822" t="s">
        <v>5456</v>
      </c>
      <c r="C243" s="822" t="s">
        <v>3727</v>
      </c>
      <c r="D243" s="822" t="s">
        <v>5289</v>
      </c>
      <c r="E243" s="822" t="s">
        <v>5290</v>
      </c>
      <c r="F243" s="831"/>
      <c r="G243" s="831"/>
      <c r="H243" s="831"/>
      <c r="I243" s="831"/>
      <c r="J243" s="831">
        <v>3</v>
      </c>
      <c r="K243" s="831">
        <v>1056</v>
      </c>
      <c r="L243" s="831"/>
      <c r="M243" s="831">
        <v>352</v>
      </c>
      <c r="N243" s="831"/>
      <c r="O243" s="831"/>
      <c r="P243" s="827"/>
      <c r="Q243" s="832"/>
    </row>
    <row r="244" spans="1:17" ht="14.45" customHeight="1" x14ac:dyDescent="0.2">
      <c r="A244" s="821" t="s">
        <v>5722</v>
      </c>
      <c r="B244" s="822" t="s">
        <v>5456</v>
      </c>
      <c r="C244" s="822" t="s">
        <v>3727</v>
      </c>
      <c r="D244" s="822" t="s">
        <v>5727</v>
      </c>
      <c r="E244" s="822" t="s">
        <v>5728</v>
      </c>
      <c r="F244" s="831"/>
      <c r="G244" s="831"/>
      <c r="H244" s="831"/>
      <c r="I244" s="831"/>
      <c r="J244" s="831">
        <v>1</v>
      </c>
      <c r="K244" s="831">
        <v>171</v>
      </c>
      <c r="L244" s="831"/>
      <c r="M244" s="831">
        <v>171</v>
      </c>
      <c r="N244" s="831"/>
      <c r="O244" s="831"/>
      <c r="P244" s="827"/>
      <c r="Q244" s="832"/>
    </row>
    <row r="245" spans="1:17" ht="14.45" customHeight="1" x14ac:dyDescent="0.2">
      <c r="A245" s="821" t="s">
        <v>5722</v>
      </c>
      <c r="B245" s="822" t="s">
        <v>5456</v>
      </c>
      <c r="C245" s="822" t="s">
        <v>3727</v>
      </c>
      <c r="D245" s="822" t="s">
        <v>5729</v>
      </c>
      <c r="E245" s="822" t="s">
        <v>5730</v>
      </c>
      <c r="F245" s="831"/>
      <c r="G245" s="831"/>
      <c r="H245" s="831"/>
      <c r="I245" s="831"/>
      <c r="J245" s="831">
        <v>1</v>
      </c>
      <c r="K245" s="831">
        <v>174</v>
      </c>
      <c r="L245" s="831"/>
      <c r="M245" s="831">
        <v>174</v>
      </c>
      <c r="N245" s="831"/>
      <c r="O245" s="831"/>
      <c r="P245" s="827"/>
      <c r="Q245" s="832"/>
    </row>
    <row r="246" spans="1:17" ht="14.45" customHeight="1" x14ac:dyDescent="0.2">
      <c r="A246" s="821" t="s">
        <v>5722</v>
      </c>
      <c r="B246" s="822" t="s">
        <v>5456</v>
      </c>
      <c r="C246" s="822" t="s">
        <v>3727</v>
      </c>
      <c r="D246" s="822" t="s">
        <v>5731</v>
      </c>
      <c r="E246" s="822" t="s">
        <v>5732</v>
      </c>
      <c r="F246" s="831"/>
      <c r="G246" s="831"/>
      <c r="H246" s="831"/>
      <c r="I246" s="831"/>
      <c r="J246" s="831">
        <v>1</v>
      </c>
      <c r="K246" s="831">
        <v>168</v>
      </c>
      <c r="L246" s="831"/>
      <c r="M246" s="831">
        <v>168</v>
      </c>
      <c r="N246" s="831"/>
      <c r="O246" s="831"/>
      <c r="P246" s="827"/>
      <c r="Q246" s="832"/>
    </row>
    <row r="247" spans="1:17" ht="14.45" customHeight="1" thickBot="1" x14ac:dyDescent="0.25">
      <c r="A247" s="813" t="s">
        <v>5733</v>
      </c>
      <c r="B247" s="814" t="s">
        <v>5734</v>
      </c>
      <c r="C247" s="814" t="s">
        <v>3727</v>
      </c>
      <c r="D247" s="814" t="s">
        <v>5735</v>
      </c>
      <c r="E247" s="814" t="s">
        <v>5736</v>
      </c>
      <c r="F247" s="833"/>
      <c r="G247" s="833"/>
      <c r="H247" s="833"/>
      <c r="I247" s="833"/>
      <c r="J247" s="833"/>
      <c r="K247" s="833"/>
      <c r="L247" s="833"/>
      <c r="M247" s="833"/>
      <c r="N247" s="833">
        <v>4</v>
      </c>
      <c r="O247" s="833">
        <v>42420</v>
      </c>
      <c r="P247" s="819"/>
      <c r="Q247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B361570-8F0A-48D5-BC22-18CAE8CB12E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9804</v>
      </c>
      <c r="D3" s="193">
        <f>SUBTOTAL(9,D6:D1048576)</f>
        <v>8464</v>
      </c>
      <c r="E3" s="193">
        <f>SUBTOTAL(9,E6:E1048576)</f>
        <v>1764</v>
      </c>
      <c r="F3" s="194">
        <f>IF(OR(E3=0,D3=0),"",E3/D3)</f>
        <v>0.20841209829867674</v>
      </c>
      <c r="G3" s="387">
        <f>SUBTOTAL(9,G6:G1048576)</f>
        <v>23274.244339999997</v>
      </c>
      <c r="H3" s="388">
        <f>SUBTOTAL(9,H6:H1048576)</f>
        <v>19328.789859999983</v>
      </c>
      <c r="I3" s="388">
        <f>SUBTOTAL(9,I6:I1048576)</f>
        <v>4520.0369199999996</v>
      </c>
      <c r="J3" s="194">
        <f>IF(OR(I3=0,H3=0),"",I3/H3)</f>
        <v>0.23384996953968662</v>
      </c>
      <c r="K3" s="387">
        <f>SUBTOTAL(9,K6:K1048576)</f>
        <v>3664.12</v>
      </c>
      <c r="L3" s="388">
        <f>SUBTOTAL(9,L6:L1048576)</f>
        <v>3038.04</v>
      </c>
      <c r="M3" s="388">
        <f>SUBTOTAL(9,M6:M1048576)</f>
        <v>720.66</v>
      </c>
      <c r="N3" s="195">
        <f>IF(OR(M3=0,E3=0),"",M3*1000/E3)</f>
        <v>408.53741496598639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6">
        <v>2019</v>
      </c>
      <c r="D5" s="976">
        <v>2020</v>
      </c>
      <c r="E5" s="976">
        <v>2021</v>
      </c>
      <c r="F5" s="977" t="s">
        <v>2</v>
      </c>
      <c r="G5" s="987">
        <v>2019</v>
      </c>
      <c r="H5" s="976">
        <v>2020</v>
      </c>
      <c r="I5" s="976">
        <v>2021</v>
      </c>
      <c r="J5" s="977" t="s">
        <v>2</v>
      </c>
      <c r="K5" s="987">
        <v>2019</v>
      </c>
      <c r="L5" s="976">
        <v>2020</v>
      </c>
      <c r="M5" s="976">
        <v>2021</v>
      </c>
      <c r="N5" s="988" t="s">
        <v>92</v>
      </c>
    </row>
    <row r="6" spans="1:14" ht="14.45" customHeight="1" x14ac:dyDescent="0.2">
      <c r="A6" s="970" t="s">
        <v>4670</v>
      </c>
      <c r="B6" s="973" t="s">
        <v>5738</v>
      </c>
      <c r="C6" s="978">
        <v>7976</v>
      </c>
      <c r="D6" s="979">
        <v>6992</v>
      </c>
      <c r="E6" s="979">
        <v>1393</v>
      </c>
      <c r="F6" s="984"/>
      <c r="G6" s="978">
        <v>8095.8728000000028</v>
      </c>
      <c r="H6" s="979">
        <v>7016.3147599999975</v>
      </c>
      <c r="I6" s="979">
        <v>1424.0314800000001</v>
      </c>
      <c r="J6" s="984"/>
      <c r="K6" s="978">
        <v>957.12</v>
      </c>
      <c r="L6" s="979">
        <v>839.04</v>
      </c>
      <c r="M6" s="979">
        <v>167.16</v>
      </c>
      <c r="N6" s="989">
        <v>120</v>
      </c>
    </row>
    <row r="7" spans="1:14" ht="14.45" customHeight="1" x14ac:dyDescent="0.2">
      <c r="A7" s="971" t="s">
        <v>4949</v>
      </c>
      <c r="B7" s="974" t="s">
        <v>5739</v>
      </c>
      <c r="C7" s="980">
        <v>885</v>
      </c>
      <c r="D7" s="981">
        <v>735</v>
      </c>
      <c r="E7" s="981">
        <v>183</v>
      </c>
      <c r="F7" s="985"/>
      <c r="G7" s="980">
        <v>9499.3305</v>
      </c>
      <c r="H7" s="981">
        <v>7876.365299999984</v>
      </c>
      <c r="I7" s="981">
        <v>1961.5662</v>
      </c>
      <c r="J7" s="985"/>
      <c r="K7" s="980">
        <v>1770</v>
      </c>
      <c r="L7" s="981">
        <v>1470</v>
      </c>
      <c r="M7" s="981">
        <v>366</v>
      </c>
      <c r="N7" s="990">
        <v>2000</v>
      </c>
    </row>
    <row r="8" spans="1:14" ht="14.45" customHeight="1" x14ac:dyDescent="0.2">
      <c r="A8" s="971" t="s">
        <v>4959</v>
      </c>
      <c r="B8" s="974" t="s">
        <v>5739</v>
      </c>
      <c r="C8" s="980">
        <v>931</v>
      </c>
      <c r="D8" s="981">
        <v>721</v>
      </c>
      <c r="E8" s="981">
        <v>187</v>
      </c>
      <c r="F8" s="985"/>
      <c r="G8" s="980">
        <v>5619.8714399999972</v>
      </c>
      <c r="H8" s="981">
        <v>4357.1150000000025</v>
      </c>
      <c r="I8" s="981">
        <v>1129.4991399999997</v>
      </c>
      <c r="J8" s="985"/>
      <c r="K8" s="980">
        <v>931</v>
      </c>
      <c r="L8" s="981">
        <v>721</v>
      </c>
      <c r="M8" s="981">
        <v>187</v>
      </c>
      <c r="N8" s="990">
        <v>1000</v>
      </c>
    </row>
    <row r="9" spans="1:14" ht="14.45" customHeight="1" thickBot="1" x14ac:dyDescent="0.25">
      <c r="A9" s="972" t="s">
        <v>4957</v>
      </c>
      <c r="B9" s="975" t="s">
        <v>5739</v>
      </c>
      <c r="C9" s="982">
        <v>12</v>
      </c>
      <c r="D9" s="983">
        <v>16</v>
      </c>
      <c r="E9" s="983">
        <v>1</v>
      </c>
      <c r="F9" s="986"/>
      <c r="G9" s="982">
        <v>59.169600000000003</v>
      </c>
      <c r="H9" s="983">
        <v>78.994799999999984</v>
      </c>
      <c r="I9" s="983">
        <v>4.9401000000000002</v>
      </c>
      <c r="J9" s="986"/>
      <c r="K9" s="982">
        <v>6</v>
      </c>
      <c r="L9" s="983">
        <v>8</v>
      </c>
      <c r="M9" s="983">
        <v>0.5</v>
      </c>
      <c r="N9" s="99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211EC56-668D-437D-BB5B-0801B2FFE9B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2021-06-08T13:46:49Z</dcterms:modified>
</cp:coreProperties>
</file>